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达成度" sheetId="1" r:id="rId1"/>
    <sheet name="课程达成度图表" sheetId="2" r:id="rId2"/>
    <sheet name="目标达成度图表" sheetId="3" r:id="rId3"/>
    <sheet name="目标达成度统计图" sheetId="4" r:id="rId4"/>
  </sheets>
  <definedNames>
    <definedName name="_xlnm._FilterDatabase" localSheetId="2" hidden="1">'目标达成度图表'!$A$2:$AS$119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N5" authorId="0">
      <text>
        <r>
          <rPr>
            <sz val="9"/>
            <rFont val="宋体"/>
            <family val="0"/>
          </rPr>
          <t>用对应课程目标1题目学生成绩*考试在总评中的比例。
推导：45/(35/60)*0.35</t>
        </r>
      </text>
    </comment>
    <comment ref="P5" authorId="0">
      <text>
        <r>
          <rPr>
            <sz val="9"/>
            <rFont val="宋体"/>
            <family val="0"/>
          </rPr>
          <t xml:space="preserve">按照平时作业对应目标1的比例折算
</t>
        </r>
      </text>
    </comment>
    <comment ref="T5" authorId="0">
      <text>
        <r>
          <rPr>
            <sz val="9"/>
            <rFont val="宋体"/>
            <family val="0"/>
          </rPr>
          <t>用对应课程目标1题目学生成绩*考试在总评中的比例。
推导：45/(35/60)*0.35</t>
        </r>
      </text>
    </comment>
  </commentList>
</comments>
</file>

<file path=xl/sharedStrings.xml><?xml version="1.0" encoding="utf-8"?>
<sst xmlns="http://schemas.openxmlformats.org/spreadsheetml/2006/main" count="451" uniqueCount="153">
  <si>
    <r>
      <t>巢湖学院 2020-2021 学年度第 1 学期</t>
    </r>
    <r>
      <rPr>
        <b/>
        <u val="single"/>
        <sz val="24"/>
        <rFont val="宋体"/>
        <family val="0"/>
      </rPr>
      <t xml:space="preserve">  C语言程序设计  </t>
    </r>
    <r>
      <rPr>
        <b/>
        <sz val="24"/>
        <rFont val="宋体"/>
        <family val="0"/>
      </rPr>
      <t>课程过程性成绩记录与目标达成度计算表</t>
    </r>
  </si>
  <si>
    <r>
      <t xml:space="preserve">     课程代码：</t>
    </r>
    <r>
      <rPr>
        <sz val="14"/>
        <rFont val="宋体"/>
        <family val="0"/>
      </rPr>
      <t xml:space="preserve">CS2ZY3208      </t>
    </r>
    <r>
      <rPr>
        <b/>
        <sz val="14"/>
        <rFont val="宋体"/>
        <family val="0"/>
      </rPr>
      <t>课程类别：</t>
    </r>
    <r>
      <rPr>
        <sz val="14"/>
        <rFont val="宋体"/>
        <family val="0"/>
      </rPr>
      <t>学科基础课</t>
    </r>
    <r>
      <rPr>
        <b/>
        <sz val="14"/>
        <rFont val="宋体"/>
        <family val="0"/>
      </rPr>
      <t xml:space="preserve">        课程学分：</t>
    </r>
    <r>
      <rPr>
        <sz val="14"/>
        <rFont val="宋体"/>
        <family val="0"/>
      </rPr>
      <t xml:space="preserve">4.5        </t>
    </r>
    <r>
      <rPr>
        <b/>
        <sz val="14"/>
        <rFont val="宋体"/>
        <family val="0"/>
      </rPr>
      <t xml:space="preserve">考核方式: </t>
    </r>
    <r>
      <rPr>
        <sz val="14"/>
        <rFont val="宋体"/>
        <family val="0"/>
      </rPr>
      <t xml:space="preserve">考试        </t>
    </r>
    <r>
      <rPr>
        <b/>
        <sz val="14"/>
        <rFont val="宋体"/>
        <family val="0"/>
      </rPr>
      <t>年级专业：2020级网络工程        上课班级：</t>
    </r>
    <r>
      <rPr>
        <sz val="14"/>
        <rFont val="宋体"/>
        <family val="0"/>
      </rPr>
      <t xml:space="preserve">20网工1、2班       </t>
    </r>
    <r>
      <rPr>
        <b/>
        <sz val="14"/>
        <rFont val="宋体"/>
        <family val="0"/>
      </rPr>
      <t>班级人数：</t>
    </r>
    <r>
      <rPr>
        <sz val="14"/>
        <rFont val="宋体"/>
        <family val="0"/>
      </rPr>
      <t>80人</t>
    </r>
    <r>
      <rPr>
        <b/>
        <sz val="14"/>
        <rFont val="宋体"/>
        <family val="0"/>
      </rPr>
      <t xml:space="preserve">  </t>
    </r>
  </si>
  <si>
    <t>序号</t>
  </si>
  <si>
    <t>学号</t>
  </si>
  <si>
    <t>姓名</t>
  </si>
  <si>
    <t>班级</t>
  </si>
  <si>
    <t>课程目标1(60%)</t>
  </si>
  <si>
    <t>课程目标2(40%)</t>
  </si>
  <si>
    <t>课程目标1达成度</t>
  </si>
  <si>
    <t>课程目标2达成度</t>
  </si>
  <si>
    <t>学生综评成绩</t>
  </si>
  <si>
    <t>平时成绩</t>
  </si>
  <si>
    <t>期末成绩</t>
  </si>
  <si>
    <t>总评成绩</t>
  </si>
  <si>
    <t>平时作业（5%）</t>
  </si>
  <si>
    <t>课堂表现（5%）</t>
  </si>
  <si>
    <t>线上小测试（5%）</t>
  </si>
  <si>
    <t>实验成绩（10%）</t>
  </si>
  <si>
    <t>考试成绩（35%）</t>
  </si>
  <si>
    <t>考试成绩（25%）</t>
  </si>
  <si>
    <t>平均成绩</t>
  </si>
  <si>
    <t>折算成绩</t>
  </si>
  <si>
    <t>教师评分</t>
  </si>
  <si>
    <t>成绩</t>
  </si>
  <si>
    <t>对应目标成绩</t>
  </si>
  <si>
    <t>查允哲</t>
  </si>
  <si>
    <t>20网工1班</t>
  </si>
  <si>
    <t>陈晨</t>
  </si>
  <si>
    <t>陈淑涵</t>
  </si>
  <si>
    <t>戴寒晨</t>
  </si>
  <si>
    <t>杜奥成</t>
  </si>
  <si>
    <t>葛建明</t>
  </si>
  <si>
    <t>韩亮</t>
  </si>
  <si>
    <t>胡方舟</t>
  </si>
  <si>
    <t>胡冉冉</t>
  </si>
  <si>
    <t>纪鹏飞</t>
  </si>
  <si>
    <t>贾阳阳</t>
  </si>
  <si>
    <t>金文</t>
  </si>
  <si>
    <t>李恩</t>
  </si>
  <si>
    <t>李乐天</t>
  </si>
  <si>
    <t>李诺怡</t>
  </si>
  <si>
    <t>李哲渝</t>
  </si>
  <si>
    <t>梁小宇</t>
  </si>
  <si>
    <t>刘成照</t>
  </si>
  <si>
    <t>刘雪梅</t>
  </si>
  <si>
    <t>刘永奇</t>
  </si>
  <si>
    <t>罗智威</t>
  </si>
  <si>
    <t>马一帆</t>
  </si>
  <si>
    <t>孙骏豪</t>
  </si>
  <si>
    <t>汤浩楠</t>
  </si>
  <si>
    <t>汪海涛</t>
  </si>
  <si>
    <t>汪佳成</t>
  </si>
  <si>
    <t>王国庆</t>
  </si>
  <si>
    <t>王杨</t>
  </si>
  <si>
    <t>魏易霏</t>
  </si>
  <si>
    <t>吴舒童</t>
  </si>
  <si>
    <t>谢邵国</t>
  </si>
  <si>
    <t>杨春临</t>
  </si>
  <si>
    <t>杨林松</t>
  </si>
  <si>
    <t>叶繁</t>
  </si>
  <si>
    <t>张浩然</t>
  </si>
  <si>
    <t>张梦婷</t>
  </si>
  <si>
    <t>张喻</t>
  </si>
  <si>
    <t>周世杰</t>
  </si>
  <si>
    <t>朱伟民</t>
  </si>
  <si>
    <t>朱运龙</t>
  </si>
  <si>
    <t>20049041</t>
  </si>
  <si>
    <t>鲍玉洁</t>
  </si>
  <si>
    <t>20网工2班</t>
  </si>
  <si>
    <t>20049042</t>
  </si>
  <si>
    <t>陈宝军</t>
  </si>
  <si>
    <t>20049043</t>
  </si>
  <si>
    <t>戴冬冬</t>
  </si>
  <si>
    <t>20049044</t>
  </si>
  <si>
    <t>董子健</t>
  </si>
  <si>
    <t>20049045</t>
  </si>
  <si>
    <t>高鹏飞</t>
  </si>
  <si>
    <t>20049046</t>
  </si>
  <si>
    <t>郭正洋</t>
  </si>
  <si>
    <t>20049047</t>
  </si>
  <si>
    <t>何迎军</t>
  </si>
  <si>
    <t>20049048</t>
  </si>
  <si>
    <t>何梓菡</t>
  </si>
  <si>
    <t>20049049</t>
  </si>
  <si>
    <t>胡茂乐</t>
  </si>
  <si>
    <t>20049050</t>
  </si>
  <si>
    <t>季浩洋</t>
  </si>
  <si>
    <t>20049051</t>
  </si>
  <si>
    <t>江迅</t>
  </si>
  <si>
    <t>20049052</t>
  </si>
  <si>
    <t>康登宇</t>
  </si>
  <si>
    <t>20049053</t>
  </si>
  <si>
    <t>李峰</t>
  </si>
  <si>
    <t>20049054</t>
  </si>
  <si>
    <t>李玟玟</t>
  </si>
  <si>
    <t>20049055</t>
  </si>
  <si>
    <t>李盛</t>
  </si>
  <si>
    <t>20049056</t>
  </si>
  <si>
    <t>李依含</t>
  </si>
  <si>
    <t>20049057</t>
  </si>
  <si>
    <t>林柏勋</t>
  </si>
  <si>
    <t>20049058</t>
  </si>
  <si>
    <t>刘从钰</t>
  </si>
  <si>
    <t>20049059</t>
  </si>
  <si>
    <t>刘涛</t>
  </si>
  <si>
    <t>20049060</t>
  </si>
  <si>
    <t>刘振</t>
  </si>
  <si>
    <t>20049061</t>
  </si>
  <si>
    <t>吕行</t>
  </si>
  <si>
    <t>20049062</t>
  </si>
  <si>
    <t>沈荣骏</t>
  </si>
  <si>
    <t>20049063</t>
  </si>
  <si>
    <t>宋锦依</t>
  </si>
  <si>
    <t>20049064</t>
  </si>
  <si>
    <t>田康康</t>
  </si>
  <si>
    <t>20049065</t>
  </si>
  <si>
    <t>汪浩</t>
  </si>
  <si>
    <t>20049066</t>
  </si>
  <si>
    <t>王东</t>
  </si>
  <si>
    <t>20049067</t>
  </si>
  <si>
    <t>王亮</t>
  </si>
  <si>
    <t>20049068</t>
  </si>
  <si>
    <t>王文静</t>
  </si>
  <si>
    <t>20049069</t>
  </si>
  <si>
    <t>王跃</t>
  </si>
  <si>
    <t>20049070</t>
  </si>
  <si>
    <t>席家伟</t>
  </si>
  <si>
    <t>20049071</t>
  </si>
  <si>
    <t>相楚楚</t>
  </si>
  <si>
    <t>20049072</t>
  </si>
  <si>
    <t>徐鑫</t>
  </si>
  <si>
    <t>20049073</t>
  </si>
  <si>
    <t>杨浩</t>
  </si>
  <si>
    <t>20049074</t>
  </si>
  <si>
    <t>杨文杰</t>
  </si>
  <si>
    <t>20049075</t>
  </si>
  <si>
    <t>叶前</t>
  </si>
  <si>
    <t>20049076</t>
  </si>
  <si>
    <t>张金钊</t>
  </si>
  <si>
    <t>20049077</t>
  </si>
  <si>
    <t>张若愚</t>
  </si>
  <si>
    <t>20049078</t>
  </si>
  <si>
    <t>章加华</t>
  </si>
  <si>
    <t>20049079</t>
  </si>
  <si>
    <t>朱天乐</t>
  </si>
  <si>
    <t>20049080</t>
  </si>
  <si>
    <t>朱文豪</t>
  </si>
  <si>
    <t>平均值</t>
  </si>
  <si>
    <t>得分/达成度</t>
  </si>
  <si>
    <r>
      <t>任课教师签名（盖章）：</t>
    </r>
    <r>
      <rPr>
        <u val="single"/>
        <sz val="16"/>
        <rFont val="宋体"/>
        <family val="0"/>
      </rPr>
      <t xml:space="preserve">                                 </t>
    </r>
    <r>
      <rPr>
        <sz val="16"/>
        <rFont val="宋体"/>
        <family val="0"/>
      </rPr>
      <t xml:space="preserve">                                         </t>
    </r>
    <r>
      <rPr>
        <b/>
        <sz val="16"/>
        <rFont val="宋体"/>
        <family val="0"/>
      </rPr>
      <t>制表时间：</t>
    </r>
    <r>
      <rPr>
        <u val="single"/>
        <sz val="16"/>
        <rFont val="宋体"/>
        <family val="0"/>
      </rPr>
      <t xml:space="preserve">    2021    </t>
    </r>
    <r>
      <rPr>
        <sz val="16"/>
        <rFont val="宋体"/>
        <family val="0"/>
      </rPr>
      <t>年</t>
    </r>
    <r>
      <rPr>
        <u val="single"/>
        <sz val="16"/>
        <rFont val="宋体"/>
        <family val="0"/>
      </rPr>
      <t xml:space="preserve">    1  </t>
    </r>
    <r>
      <rPr>
        <sz val="16"/>
        <rFont val="宋体"/>
        <family val="0"/>
      </rPr>
      <t>月</t>
    </r>
    <r>
      <rPr>
        <u val="single"/>
        <sz val="16"/>
        <rFont val="宋体"/>
        <family val="0"/>
      </rPr>
      <t xml:space="preserve">  18   </t>
    </r>
    <r>
      <rPr>
        <sz val="16"/>
        <rFont val="宋体"/>
        <family val="0"/>
      </rPr>
      <t xml:space="preserve">日 </t>
    </r>
  </si>
  <si>
    <t>课程目标2</t>
  </si>
  <si>
    <t>课程目标1</t>
  </si>
  <si>
    <t>人数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</si>
</sst>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_);[Red]\(0.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b/>
      <sz val="12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u val="single"/>
      <sz val="24"/>
      <name val="宋体"/>
      <family val="0"/>
    </font>
    <font>
      <sz val="14"/>
      <name val="宋体"/>
      <family val="0"/>
    </font>
    <font>
      <u val="single"/>
      <sz val="16"/>
      <name val="宋体"/>
      <family val="0"/>
    </font>
    <font>
      <sz val="9"/>
      <name val="宋体"/>
      <family val="0"/>
    </font>
    <font>
      <sz val="14"/>
      <color indexed="63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14"/>
      <color indexed="63"/>
      <name val="Calibri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微软雅黑"/>
      <family val="2"/>
    </font>
    <font>
      <b/>
      <sz val="11"/>
      <color theme="1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 style="thick"/>
      <right style="dashed"/>
      <top style="thin"/>
      <bottom/>
    </border>
    <border>
      <left style="dashed"/>
      <right style="dashed"/>
      <top style="thin"/>
      <bottom/>
    </border>
    <border>
      <left style="dashed"/>
      <right style="thick"/>
      <top style="thin"/>
      <bottom/>
    </border>
    <border>
      <left/>
      <right style="dashed"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dashed"/>
      <right/>
      <top style="thin"/>
      <bottom/>
    </border>
    <border>
      <left/>
      <right/>
      <top style="thin"/>
      <bottom style="thin"/>
    </border>
    <border>
      <left style="thick"/>
      <right/>
      <top style="thin"/>
      <bottom style="thin"/>
    </border>
    <border>
      <left style="dashed"/>
      <right style="thin"/>
      <top style="thin"/>
      <bottom style="thin"/>
    </border>
    <border>
      <left style="thin"/>
      <right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/>
      <top style="thin"/>
      <bottom style="thick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0" fillId="7" borderId="0" applyNumberFormat="0" applyBorder="0" applyAlignment="0" applyProtection="0"/>
    <xf numFmtId="0" fontId="17" fillId="0" borderId="5" applyNumberFormat="0" applyFill="0" applyAlignment="0" applyProtection="0"/>
    <xf numFmtId="0" fontId="10" fillId="8" borderId="0" applyNumberFormat="0" applyBorder="0" applyAlignment="0" applyProtection="0"/>
    <xf numFmtId="0" fontId="25" fillId="9" borderId="6" applyNumberFormat="0" applyAlignment="0" applyProtection="0"/>
    <xf numFmtId="0" fontId="27" fillId="9" borderId="1" applyNumberFormat="0" applyAlignment="0" applyProtection="0"/>
    <xf numFmtId="0" fontId="12" fillId="10" borderId="7" applyNumberFormat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26" fillId="0" borderId="8" applyNumberFormat="0" applyFill="0" applyAlignment="0" applyProtection="0"/>
    <xf numFmtId="0" fontId="7" fillId="0" borderId="9" applyNumberFormat="0" applyFill="0" applyAlignment="0" applyProtection="0"/>
    <xf numFmtId="0" fontId="15" fillId="12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0" fillId="0" borderId="15" xfId="64" applyFont="1" applyBorder="1" applyAlignment="1">
      <alignment horizontal="center" vertical="center"/>
      <protection/>
    </xf>
    <xf numFmtId="176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8" fontId="6" fillId="0" borderId="22" xfId="0" applyNumberFormat="1" applyFont="1" applyBorder="1" applyAlignment="1">
      <alignment horizontal="center" vertical="center" wrapText="1"/>
    </xf>
    <xf numFmtId="178" fontId="6" fillId="0" borderId="14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0" fillId="0" borderId="25" xfId="64" applyFont="1" applyBorder="1" applyAlignment="1">
      <alignment horizontal="center" vertical="center"/>
      <protection/>
    </xf>
    <xf numFmtId="176" fontId="0" fillId="0" borderId="26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0" fillId="0" borderId="20" xfId="64" applyFont="1" applyBorder="1" applyAlignment="1">
      <alignment horizontal="center" vertical="center"/>
      <protection/>
    </xf>
    <xf numFmtId="176" fontId="0" fillId="0" borderId="21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6" fontId="40" fillId="0" borderId="14" xfId="0" applyNumberFormat="1" applyFont="1" applyBorder="1" applyAlignment="1">
      <alignment horizontal="center" vertical="center"/>
    </xf>
    <xf numFmtId="176" fontId="40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center" vertical="center"/>
    </xf>
    <xf numFmtId="176" fontId="40" fillId="0" borderId="28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7" fontId="0" fillId="0" borderId="28" xfId="0" applyNumberFormat="1" applyFon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7" fontId="0" fillId="0" borderId="29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7" fontId="0" fillId="0" borderId="27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176" fontId="6" fillId="0" borderId="14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0" fillId="0" borderId="33" xfId="64" applyFont="1" applyBorder="1" applyAlignment="1">
      <alignment horizontal="center" vertical="center"/>
      <protection/>
    </xf>
    <xf numFmtId="176" fontId="0" fillId="0" borderId="34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6" fontId="0" fillId="0" borderId="33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176" fontId="3" fillId="0" borderId="41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177" fontId="0" fillId="0" borderId="43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/>
    </xf>
    <xf numFmtId="176" fontId="3" fillId="0" borderId="46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176" fontId="3" fillId="0" borderId="47" xfId="0" applyNumberFormat="1" applyFont="1" applyBorder="1" applyAlignment="1">
      <alignment horizontal="center" vertical="center"/>
    </xf>
    <xf numFmtId="176" fontId="3" fillId="0" borderId="48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0" borderId="49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课程目标达成度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1495"/>
          <c:y val="0.17625"/>
          <c:w val="0.81975"/>
          <c:h val="0.7115"/>
        </c:manualLayout>
      </c:layout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'课程达成度图表'!$D$11:$D$12</c:f>
              <c:strCache/>
            </c:strRef>
          </c:cat>
          <c:val>
            <c:numRef>
              <c:f>'课程达成度图表'!$E$11:$E$12</c:f>
              <c:numCache/>
            </c:numRef>
          </c:val>
        </c:ser>
        <c:overlap val="100"/>
        <c:axId val="47958842"/>
        <c:axId val="28976395"/>
      </c:barChart>
      <c:catAx>
        <c:axId val="479588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28976395"/>
        <c:crosses val="autoZero"/>
        <c:auto val="1"/>
        <c:lblOffset val="100"/>
        <c:tickLblSkip val="1"/>
        <c:noMultiLvlLbl val="0"/>
      </c:catAx>
      <c:valAx>
        <c:axId val="28976395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47958842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课程目标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1</a:t>
            </a:r>
            <a:r>
              <a:rPr lang="en-US" cap="none" sz="14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达成情况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7875"/>
          <c:w val="0.901"/>
          <c:h val="0.70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'目标达成度图表'!$E$3:$E$82</c:f>
              <c:numCache/>
            </c:numRef>
          </c:yVal>
          <c:smooth val="0"/>
        </c:ser>
        <c:axId val="59460964"/>
        <c:axId val="65386629"/>
      </c:scatterChart>
      <c:valAx>
        <c:axId val="59460964"/>
        <c:scaling>
          <c:orientation val="minMax"/>
          <c:max val="8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65386629"/>
        <c:crosses val="autoZero"/>
        <c:crossBetween val="midCat"/>
        <c:dispUnits/>
      </c:valAx>
      <c:valAx>
        <c:axId val="65386629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_);[Red]\(0.0\)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59460964"/>
        <c:crosses val="autoZero"/>
        <c:crossBetween val="midCat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课程目标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2</a:t>
            </a:r>
            <a:r>
              <a:rPr lang="en-US" cap="none" sz="14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rPr>
              <a:t>达成情况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79"/>
          <c:w val="0.8885"/>
          <c:h val="0.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'目标达成度图表'!$F$3:$F$82</c:f>
              <c:numCache/>
            </c:numRef>
          </c:yVal>
          <c:smooth val="0"/>
        </c:ser>
        <c:axId val="51608750"/>
        <c:axId val="61825567"/>
      </c:scatterChart>
      <c:valAx>
        <c:axId val="51608750"/>
        <c:scaling>
          <c:orientation val="minMax"/>
          <c:max val="8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61825567"/>
        <c:crosses val="autoZero"/>
        <c:crossBetween val="midCat"/>
        <c:dispUnits/>
      </c:valAx>
      <c:valAx>
        <c:axId val="61825567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51608750"/>
        <c:crosses val="autoZero"/>
        <c:crossBetween val="midCat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87</xdr:row>
      <xdr:rowOff>142875</xdr:rowOff>
    </xdr:from>
    <xdr:to>
      <xdr:col>6</xdr:col>
      <xdr:colOff>609600</xdr:colOff>
      <xdr:row>88</xdr:row>
      <xdr:rowOff>38100</xdr:rowOff>
    </xdr:to>
    <xdr:pic>
      <xdr:nvPicPr>
        <xdr:cNvPr id="1" name="Picture 4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05175" y="27031950"/>
          <a:ext cx="1352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87</xdr:row>
      <xdr:rowOff>142875</xdr:rowOff>
    </xdr:from>
    <xdr:to>
      <xdr:col>9</xdr:col>
      <xdr:colOff>47625</xdr:colOff>
      <xdr:row>88</xdr:row>
      <xdr:rowOff>28575</xdr:rowOff>
    </xdr:to>
    <xdr:pic>
      <xdr:nvPicPr>
        <xdr:cNvPr id="2" name="Picture 4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43500" y="27031950"/>
          <a:ext cx="923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2</xdr:row>
      <xdr:rowOff>57150</xdr:rowOff>
    </xdr:from>
    <xdr:to>
      <xdr:col>12</xdr:col>
      <xdr:colOff>428625</xdr:colOff>
      <xdr:row>17</xdr:row>
      <xdr:rowOff>85725</xdr:rowOff>
    </xdr:to>
    <xdr:graphicFrame>
      <xdr:nvGraphicFramePr>
        <xdr:cNvPr id="1" name="Chart 34"/>
        <xdr:cNvGraphicFramePr/>
      </xdr:nvGraphicFramePr>
      <xdr:xfrm>
        <a:off x="4305300" y="4191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28575</xdr:rowOff>
    </xdr:from>
    <xdr:to>
      <xdr:col>13</xdr:col>
      <xdr:colOff>533400</xdr:colOff>
      <xdr:row>13</xdr:row>
      <xdr:rowOff>85725</xdr:rowOff>
    </xdr:to>
    <xdr:graphicFrame>
      <xdr:nvGraphicFramePr>
        <xdr:cNvPr id="1" name="Chart 438"/>
        <xdr:cNvGraphicFramePr/>
      </xdr:nvGraphicFramePr>
      <xdr:xfrm>
        <a:off x="5353050" y="28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666750</xdr:colOff>
      <xdr:row>13</xdr:row>
      <xdr:rowOff>123825</xdr:rowOff>
    </xdr:from>
    <xdr:to>
      <xdr:col>13</xdr:col>
      <xdr:colOff>438150</xdr:colOff>
      <xdr:row>26</xdr:row>
      <xdr:rowOff>142875</xdr:rowOff>
    </xdr:to>
    <xdr:graphicFrame>
      <xdr:nvGraphicFramePr>
        <xdr:cNvPr id="2" name="Chart 439"/>
        <xdr:cNvGraphicFramePr/>
      </xdr:nvGraphicFramePr>
      <xdr:xfrm>
        <a:off x="5257800" y="28098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tabSelected="1" zoomScale="70" zoomScaleNormal="70" workbookViewId="0" topLeftCell="A60">
      <selection activeCell="A1" sqref="A1:Z1"/>
    </sheetView>
  </sheetViews>
  <sheetFormatPr defaultColWidth="9.00390625" defaultRowHeight="14.25"/>
  <cols>
    <col min="1" max="1" width="5.75390625" style="10" customWidth="1"/>
    <col min="2" max="2" width="11.00390625" style="10" customWidth="1"/>
    <col min="3" max="3" width="9.125" style="10" customWidth="1"/>
    <col min="4" max="4" width="10.00390625" style="10" customWidth="1"/>
    <col min="5" max="8" width="8.625" style="11" customWidth="1"/>
    <col min="9" max="9" width="8.625" style="12" customWidth="1"/>
    <col min="10" max="12" width="8.625" style="11" customWidth="1"/>
    <col min="13" max="13" width="12.50390625" style="11" customWidth="1"/>
    <col min="14" max="18" width="8.625" style="11" customWidth="1"/>
    <col min="19" max="20" width="12.50390625" style="11" customWidth="1"/>
    <col min="21" max="21" width="10.50390625" style="11" customWidth="1"/>
    <col min="22" max="22" width="10.00390625" style="11" customWidth="1"/>
    <col min="23" max="23" width="7.625" style="11" customWidth="1"/>
    <col min="24" max="24" width="9.125" style="13" customWidth="1"/>
    <col min="25" max="25" width="8.75390625" style="13" customWidth="1"/>
    <col min="26" max="26" width="8.00390625" style="13" customWidth="1"/>
    <col min="27" max="16384" width="9.00390625" style="14" customWidth="1"/>
  </cols>
  <sheetData>
    <row r="1" spans="1:26" ht="52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36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71"/>
    </row>
    <row r="3" spans="1:26" ht="21" customHeight="1">
      <c r="A3" s="18" t="s">
        <v>2</v>
      </c>
      <c r="B3" s="19" t="s">
        <v>3</v>
      </c>
      <c r="C3" s="19" t="s">
        <v>4</v>
      </c>
      <c r="D3" s="20" t="s">
        <v>5</v>
      </c>
      <c r="E3" s="21" t="s">
        <v>6</v>
      </c>
      <c r="F3" s="22"/>
      <c r="G3" s="22"/>
      <c r="H3" s="22"/>
      <c r="I3" s="42"/>
      <c r="J3" s="22"/>
      <c r="K3" s="22"/>
      <c r="L3" s="22"/>
      <c r="M3" s="22"/>
      <c r="N3" s="43"/>
      <c r="O3" s="21" t="s">
        <v>7</v>
      </c>
      <c r="P3" s="22"/>
      <c r="Q3" s="22"/>
      <c r="R3" s="22"/>
      <c r="S3" s="22"/>
      <c r="T3" s="50"/>
      <c r="U3" s="51" t="s">
        <v>8</v>
      </c>
      <c r="V3" s="52" t="s">
        <v>9</v>
      </c>
      <c r="W3" s="53" t="s">
        <v>10</v>
      </c>
      <c r="X3" s="54" t="s">
        <v>11</v>
      </c>
      <c r="Y3" s="54" t="s">
        <v>12</v>
      </c>
      <c r="Z3" s="54" t="s">
        <v>13</v>
      </c>
    </row>
    <row r="4" spans="1:26" ht="18.75" customHeight="1">
      <c r="A4" s="23"/>
      <c r="B4" s="24"/>
      <c r="C4" s="24"/>
      <c r="D4" s="25"/>
      <c r="E4" s="26" t="s">
        <v>14</v>
      </c>
      <c r="F4" s="27"/>
      <c r="G4" s="28" t="s">
        <v>15</v>
      </c>
      <c r="H4" s="28"/>
      <c r="I4" s="28" t="s">
        <v>16</v>
      </c>
      <c r="J4" s="28"/>
      <c r="K4" s="28" t="s">
        <v>17</v>
      </c>
      <c r="L4" s="28"/>
      <c r="M4" s="44" t="s">
        <v>18</v>
      </c>
      <c r="N4" s="45"/>
      <c r="O4" s="26" t="s">
        <v>14</v>
      </c>
      <c r="P4" s="27"/>
      <c r="Q4" s="28" t="s">
        <v>17</v>
      </c>
      <c r="R4" s="28"/>
      <c r="S4" s="44" t="s">
        <v>19</v>
      </c>
      <c r="T4" s="55"/>
      <c r="U4" s="56"/>
      <c r="V4" s="57"/>
      <c r="W4" s="58"/>
      <c r="X4" s="59"/>
      <c r="Y4" s="59"/>
      <c r="Z4" s="59"/>
    </row>
    <row r="5" spans="1:26" ht="21" customHeight="1">
      <c r="A5" s="23"/>
      <c r="B5" s="24"/>
      <c r="C5" s="24"/>
      <c r="D5" s="25"/>
      <c r="E5" s="29" t="s">
        <v>20</v>
      </c>
      <c r="F5" s="28" t="s">
        <v>21</v>
      </c>
      <c r="G5" s="28" t="s">
        <v>22</v>
      </c>
      <c r="H5" s="28" t="s">
        <v>21</v>
      </c>
      <c r="I5" s="28" t="s">
        <v>23</v>
      </c>
      <c r="J5" s="28" t="s">
        <v>21</v>
      </c>
      <c r="K5" s="28" t="s">
        <v>20</v>
      </c>
      <c r="L5" s="28" t="s">
        <v>21</v>
      </c>
      <c r="M5" s="28" t="s">
        <v>24</v>
      </c>
      <c r="N5" s="46" t="s">
        <v>21</v>
      </c>
      <c r="O5" s="29" t="s">
        <v>20</v>
      </c>
      <c r="P5" s="28" t="s">
        <v>21</v>
      </c>
      <c r="Q5" s="28" t="s">
        <v>20</v>
      </c>
      <c r="R5" s="28" t="s">
        <v>21</v>
      </c>
      <c r="S5" s="28" t="s">
        <v>24</v>
      </c>
      <c r="T5" s="60" t="s">
        <v>21</v>
      </c>
      <c r="U5" s="56"/>
      <c r="V5" s="57"/>
      <c r="W5" s="58"/>
      <c r="X5" s="59"/>
      <c r="Y5" s="72"/>
      <c r="Z5" s="59"/>
    </row>
    <row r="6" spans="1:26" ht="24" customHeight="1">
      <c r="A6" s="6">
        <v>1</v>
      </c>
      <c r="B6" s="7">
        <v>20049001</v>
      </c>
      <c r="C6" s="7" t="s">
        <v>25</v>
      </c>
      <c r="D6" s="8" t="s">
        <v>26</v>
      </c>
      <c r="E6" s="30">
        <v>83.75</v>
      </c>
      <c r="F6" s="31">
        <f>E6*0.05</f>
        <v>4.1875</v>
      </c>
      <c r="G6" s="31">
        <v>89</v>
      </c>
      <c r="H6" s="31">
        <f>G6*0.05</f>
        <v>4.45</v>
      </c>
      <c r="I6" s="31">
        <v>82</v>
      </c>
      <c r="J6" s="31">
        <f>I6*0.05</f>
        <v>4.1000000000000005</v>
      </c>
      <c r="K6" s="31">
        <v>86</v>
      </c>
      <c r="L6" s="31">
        <f>K6*0.1</f>
        <v>8.6</v>
      </c>
      <c r="M6" s="31">
        <v>16</v>
      </c>
      <c r="N6" s="47">
        <f>M6*100/58*0.35</f>
        <v>9.655172413793101</v>
      </c>
      <c r="O6" s="30">
        <v>95</v>
      </c>
      <c r="P6" s="31">
        <f>O6*0.05</f>
        <v>4.75</v>
      </c>
      <c r="Q6" s="31">
        <v>84</v>
      </c>
      <c r="R6" s="31">
        <f>Q6*0.1</f>
        <v>8.4</v>
      </c>
      <c r="S6" s="31">
        <v>6</v>
      </c>
      <c r="T6" s="61">
        <f>S6*100/42*0.25</f>
        <v>3.5714285714285716</v>
      </c>
      <c r="U6" s="62">
        <f>(F6+H6+J6+L6+N6)/60</f>
        <v>0.516544540229885</v>
      </c>
      <c r="V6" s="31">
        <f>(P6+R6+T6)/40</f>
        <v>0.4180357142857143</v>
      </c>
      <c r="W6" s="63">
        <f>F6+H6+J6+L6+N6+P6+R6+T6</f>
        <v>47.71410098522167</v>
      </c>
      <c r="X6" s="64">
        <f>(F6+H6+J6+L6+P6+R6)/40*100</f>
        <v>86.21874999999999</v>
      </c>
      <c r="Y6" s="64">
        <f>M6+S6</f>
        <v>22</v>
      </c>
      <c r="Z6" s="64">
        <f>X6*0.4+Y6*0.6</f>
        <v>47.6875</v>
      </c>
    </row>
    <row r="7" spans="1:26" ht="24" customHeight="1">
      <c r="A7" s="6">
        <v>2</v>
      </c>
      <c r="B7" s="7">
        <v>20049002</v>
      </c>
      <c r="C7" s="7" t="s">
        <v>27</v>
      </c>
      <c r="D7" s="8" t="s">
        <v>26</v>
      </c>
      <c r="E7" s="30">
        <v>75.25</v>
      </c>
      <c r="F7" s="31">
        <f>E7*0.05</f>
        <v>3.7625</v>
      </c>
      <c r="G7" s="31">
        <v>80</v>
      </c>
      <c r="H7" s="31">
        <f>G7*0.05</f>
        <v>4</v>
      </c>
      <c r="I7" s="31">
        <v>34</v>
      </c>
      <c r="J7" s="31">
        <f>I7*0.05</f>
        <v>1.7000000000000002</v>
      </c>
      <c r="K7" s="31">
        <v>95.25</v>
      </c>
      <c r="L7" s="31">
        <f aca="true" t="shared" si="0" ref="L7:L38">K7*0.1</f>
        <v>9.525</v>
      </c>
      <c r="M7" s="31">
        <v>16</v>
      </c>
      <c r="N7" s="47">
        <f>M7*100/58*0.35</f>
        <v>9.655172413793101</v>
      </c>
      <c r="O7" s="30">
        <v>83.75</v>
      </c>
      <c r="P7" s="31">
        <f aca="true" t="shared" si="1" ref="P7:P38">O7*0.05</f>
        <v>4.1875</v>
      </c>
      <c r="Q7" s="31">
        <v>86</v>
      </c>
      <c r="R7" s="31">
        <f aca="true" t="shared" si="2" ref="R7:R38">Q7*0.1</f>
        <v>8.6</v>
      </c>
      <c r="S7" s="31">
        <v>7</v>
      </c>
      <c r="T7" s="61">
        <f aca="true" t="shared" si="3" ref="T7:T38">S7*100/42*0.25</f>
        <v>4.166666666666667</v>
      </c>
      <c r="U7" s="62">
        <f aca="true" t="shared" si="4" ref="U7:U38">(F7+H7+J7+L7+N7)/60</f>
        <v>0.4773778735632183</v>
      </c>
      <c r="V7" s="31">
        <f aca="true" t="shared" si="5" ref="V7:V38">(P7+R7+T7)/40</f>
        <v>0.42385416666666664</v>
      </c>
      <c r="W7" s="63">
        <f aca="true" t="shared" si="6" ref="W7:W38">F7+H7+J7+L7+N7+P7+R7+T7</f>
        <v>45.596839080459766</v>
      </c>
      <c r="X7" s="64">
        <f aca="true" t="shared" si="7" ref="X7:X38">(F7+H7+J7+L7+P7+R7)/40*100</f>
        <v>79.4375</v>
      </c>
      <c r="Y7" s="64">
        <f aca="true" t="shared" si="8" ref="Y7:Y38">M7+S7</f>
        <v>23</v>
      </c>
      <c r="Z7" s="64">
        <f aca="true" t="shared" si="9" ref="Z7:Z38">X7*0.4+Y7*0.6</f>
        <v>45.575</v>
      </c>
    </row>
    <row r="8" spans="1:26" ht="24" customHeight="1">
      <c r="A8" s="6">
        <v>3</v>
      </c>
      <c r="B8" s="7">
        <v>20049003</v>
      </c>
      <c r="C8" s="7" t="s">
        <v>28</v>
      </c>
      <c r="D8" s="8" t="s">
        <v>26</v>
      </c>
      <c r="E8" s="30">
        <v>84</v>
      </c>
      <c r="F8" s="31">
        <f>E8*0.05</f>
        <v>4.2</v>
      </c>
      <c r="G8" s="31">
        <v>99.99</v>
      </c>
      <c r="H8" s="31">
        <f aca="true" t="shared" si="10" ref="H8:H39">G8*0.05</f>
        <v>4.9995</v>
      </c>
      <c r="I8" s="31">
        <v>72</v>
      </c>
      <c r="J8" s="31">
        <f>I8*0.05</f>
        <v>3.6</v>
      </c>
      <c r="K8" s="31">
        <v>96.75</v>
      </c>
      <c r="L8" s="31">
        <f t="shared" si="0"/>
        <v>9.675</v>
      </c>
      <c r="M8" s="31">
        <v>35</v>
      </c>
      <c r="N8" s="47">
        <f aca="true" t="shared" si="11" ref="N8:N39">M8*100/58*0.35</f>
        <v>21.120689655172413</v>
      </c>
      <c r="O8" s="30">
        <v>95.25</v>
      </c>
      <c r="P8" s="31">
        <f t="shared" si="1"/>
        <v>4.7625</v>
      </c>
      <c r="Q8" s="31">
        <v>85.66666666666667</v>
      </c>
      <c r="R8" s="31">
        <f t="shared" si="2"/>
        <v>8.566666666666668</v>
      </c>
      <c r="S8" s="31">
        <v>12</v>
      </c>
      <c r="T8" s="61">
        <f t="shared" si="3"/>
        <v>7.142857142857143</v>
      </c>
      <c r="U8" s="62">
        <f t="shared" si="4"/>
        <v>0.7265864942528736</v>
      </c>
      <c r="V8" s="31">
        <f t="shared" si="5"/>
        <v>0.5118005952380953</v>
      </c>
      <c r="W8" s="63">
        <f t="shared" si="6"/>
        <v>64.06721346469622</v>
      </c>
      <c r="X8" s="64">
        <f t="shared" si="7"/>
        <v>89.50916666666666</v>
      </c>
      <c r="Y8" s="64">
        <f t="shared" si="8"/>
        <v>47</v>
      </c>
      <c r="Z8" s="64">
        <f t="shared" si="9"/>
        <v>64.00366666666666</v>
      </c>
    </row>
    <row r="9" spans="1:26" ht="24" customHeight="1">
      <c r="A9" s="6">
        <v>4</v>
      </c>
      <c r="B9" s="7">
        <v>20049004</v>
      </c>
      <c r="C9" s="7" t="s">
        <v>29</v>
      </c>
      <c r="D9" s="8" t="s">
        <v>26</v>
      </c>
      <c r="E9" s="30">
        <v>82</v>
      </c>
      <c r="F9" s="31">
        <f aca="true" t="shared" si="12" ref="F9:F40">E9*0.05</f>
        <v>4.1000000000000005</v>
      </c>
      <c r="G9" s="31">
        <v>91</v>
      </c>
      <c r="H9" s="31">
        <f t="shared" si="10"/>
        <v>4.55</v>
      </c>
      <c r="I9" s="31">
        <v>80</v>
      </c>
      <c r="J9" s="31">
        <f aca="true" t="shared" si="13" ref="J9:J40">I9*0.05</f>
        <v>4</v>
      </c>
      <c r="K9" s="31">
        <v>95.5</v>
      </c>
      <c r="L9" s="31">
        <f t="shared" si="0"/>
        <v>9.55</v>
      </c>
      <c r="M9" s="31">
        <v>40</v>
      </c>
      <c r="N9" s="47">
        <f t="shared" si="11"/>
        <v>24.137931034482758</v>
      </c>
      <c r="O9" s="30">
        <v>94.25</v>
      </c>
      <c r="P9" s="31">
        <f t="shared" si="1"/>
        <v>4.7125</v>
      </c>
      <c r="Q9" s="31">
        <v>86.33333333333333</v>
      </c>
      <c r="R9" s="31">
        <f t="shared" si="2"/>
        <v>8.633333333333333</v>
      </c>
      <c r="S9" s="31">
        <v>14</v>
      </c>
      <c r="T9" s="61">
        <f t="shared" si="3"/>
        <v>8.333333333333334</v>
      </c>
      <c r="U9" s="62">
        <f t="shared" si="4"/>
        <v>0.7722988505747127</v>
      </c>
      <c r="V9" s="31">
        <f t="shared" si="5"/>
        <v>0.5419791666666667</v>
      </c>
      <c r="W9" s="63">
        <f t="shared" si="6"/>
        <v>68.01709770114942</v>
      </c>
      <c r="X9" s="64">
        <f t="shared" si="7"/>
        <v>88.86458333333334</v>
      </c>
      <c r="Y9" s="64">
        <f t="shared" si="8"/>
        <v>54</v>
      </c>
      <c r="Z9" s="64">
        <f t="shared" si="9"/>
        <v>67.94583333333334</v>
      </c>
    </row>
    <row r="10" spans="1:26" ht="24" customHeight="1">
      <c r="A10" s="6">
        <v>5</v>
      </c>
      <c r="B10" s="7">
        <v>20049005</v>
      </c>
      <c r="C10" s="7" t="s">
        <v>30</v>
      </c>
      <c r="D10" s="8" t="s">
        <v>26</v>
      </c>
      <c r="E10" s="30">
        <v>89.25</v>
      </c>
      <c r="F10" s="31">
        <f t="shared" si="12"/>
        <v>4.4625</v>
      </c>
      <c r="G10" s="31">
        <v>99</v>
      </c>
      <c r="H10" s="31">
        <f t="shared" si="10"/>
        <v>4.95</v>
      </c>
      <c r="I10" s="31">
        <v>84</v>
      </c>
      <c r="J10" s="31">
        <f t="shared" si="13"/>
        <v>4.2</v>
      </c>
      <c r="K10" s="31">
        <v>99.9925</v>
      </c>
      <c r="L10" s="31">
        <f t="shared" si="0"/>
        <v>9.999250000000002</v>
      </c>
      <c r="M10" s="31">
        <v>31</v>
      </c>
      <c r="N10" s="47">
        <f t="shared" si="11"/>
        <v>18.70689655172414</v>
      </c>
      <c r="O10" s="30">
        <v>94</v>
      </c>
      <c r="P10" s="31">
        <f t="shared" si="1"/>
        <v>4.7</v>
      </c>
      <c r="Q10" s="31">
        <v>85</v>
      </c>
      <c r="R10" s="31">
        <f t="shared" si="2"/>
        <v>8.5</v>
      </c>
      <c r="S10" s="31">
        <v>14</v>
      </c>
      <c r="T10" s="61">
        <f t="shared" si="3"/>
        <v>8.333333333333334</v>
      </c>
      <c r="U10" s="62">
        <f t="shared" si="4"/>
        <v>0.705310775862069</v>
      </c>
      <c r="V10" s="31">
        <f t="shared" si="5"/>
        <v>0.5383333333333333</v>
      </c>
      <c r="W10" s="63">
        <f t="shared" si="6"/>
        <v>63.85197988505748</v>
      </c>
      <c r="X10" s="64">
        <f t="shared" si="7"/>
        <v>92.02937500000002</v>
      </c>
      <c r="Y10" s="64">
        <f t="shared" si="8"/>
        <v>45</v>
      </c>
      <c r="Z10" s="64">
        <f t="shared" si="9"/>
        <v>63.81175000000001</v>
      </c>
    </row>
    <row r="11" spans="1:26" ht="24" customHeight="1">
      <c r="A11" s="6">
        <v>6</v>
      </c>
      <c r="B11" s="7">
        <v>20049006</v>
      </c>
      <c r="C11" s="7" t="s">
        <v>31</v>
      </c>
      <c r="D11" s="8" t="s">
        <v>26</v>
      </c>
      <c r="E11" s="30">
        <v>91.5</v>
      </c>
      <c r="F11" s="31">
        <f t="shared" si="12"/>
        <v>4.575</v>
      </c>
      <c r="G11" s="31">
        <v>91</v>
      </c>
      <c r="H11" s="31">
        <f t="shared" si="10"/>
        <v>4.55</v>
      </c>
      <c r="I11" s="31">
        <v>88</v>
      </c>
      <c r="J11" s="31">
        <f t="shared" si="13"/>
        <v>4.4</v>
      </c>
      <c r="K11" s="31">
        <v>97.75</v>
      </c>
      <c r="L11" s="31">
        <f t="shared" si="0"/>
        <v>9.775</v>
      </c>
      <c r="M11" s="31">
        <v>45</v>
      </c>
      <c r="N11" s="47">
        <f t="shared" si="11"/>
        <v>27.155172413793103</v>
      </c>
      <c r="O11" s="30">
        <v>94</v>
      </c>
      <c r="P11" s="31">
        <f t="shared" si="1"/>
        <v>4.7</v>
      </c>
      <c r="Q11" s="31">
        <v>84.66666666666667</v>
      </c>
      <c r="R11" s="31">
        <f t="shared" si="2"/>
        <v>8.466666666666667</v>
      </c>
      <c r="S11" s="31">
        <v>24</v>
      </c>
      <c r="T11" s="61">
        <f t="shared" si="3"/>
        <v>14.285714285714286</v>
      </c>
      <c r="U11" s="62">
        <f t="shared" si="4"/>
        <v>0.8409195402298851</v>
      </c>
      <c r="V11" s="31">
        <f t="shared" si="5"/>
        <v>0.6863095238095239</v>
      </c>
      <c r="W11" s="63">
        <f t="shared" si="6"/>
        <v>77.90755336617407</v>
      </c>
      <c r="X11" s="64">
        <f t="shared" si="7"/>
        <v>91.16666666666667</v>
      </c>
      <c r="Y11" s="64">
        <f t="shared" si="8"/>
        <v>69</v>
      </c>
      <c r="Z11" s="64">
        <f t="shared" si="9"/>
        <v>77.86666666666667</v>
      </c>
    </row>
    <row r="12" spans="1:26" ht="24" customHeight="1">
      <c r="A12" s="6">
        <v>7</v>
      </c>
      <c r="B12" s="7">
        <v>20049007</v>
      </c>
      <c r="C12" s="7" t="s">
        <v>32</v>
      </c>
      <c r="D12" s="8" t="s">
        <v>26</v>
      </c>
      <c r="E12" s="30">
        <v>87.75</v>
      </c>
      <c r="F12" s="31">
        <f t="shared" si="12"/>
        <v>4.3875</v>
      </c>
      <c r="G12" s="31">
        <v>99.99</v>
      </c>
      <c r="H12" s="31">
        <f t="shared" si="10"/>
        <v>4.9995</v>
      </c>
      <c r="I12" s="31">
        <v>88</v>
      </c>
      <c r="J12" s="31">
        <f t="shared" si="13"/>
        <v>4.4</v>
      </c>
      <c r="K12" s="31">
        <v>98</v>
      </c>
      <c r="L12" s="31">
        <f t="shared" si="0"/>
        <v>9.8</v>
      </c>
      <c r="M12" s="31">
        <v>37</v>
      </c>
      <c r="N12" s="47">
        <f t="shared" si="11"/>
        <v>22.32758620689655</v>
      </c>
      <c r="O12" s="30">
        <v>94.75</v>
      </c>
      <c r="P12" s="31">
        <f t="shared" si="1"/>
        <v>4.7375</v>
      </c>
      <c r="Q12" s="31">
        <v>86</v>
      </c>
      <c r="R12" s="31">
        <f t="shared" si="2"/>
        <v>8.6</v>
      </c>
      <c r="S12" s="31">
        <v>8</v>
      </c>
      <c r="T12" s="61">
        <f t="shared" si="3"/>
        <v>4.761904761904762</v>
      </c>
      <c r="U12" s="62">
        <f t="shared" si="4"/>
        <v>0.765243103448276</v>
      </c>
      <c r="V12" s="31">
        <f t="shared" si="5"/>
        <v>0.452485119047619</v>
      </c>
      <c r="W12" s="63">
        <f t="shared" si="6"/>
        <v>64.01399096880132</v>
      </c>
      <c r="X12" s="64">
        <f t="shared" si="7"/>
        <v>92.31125</v>
      </c>
      <c r="Y12" s="64">
        <f t="shared" si="8"/>
        <v>45</v>
      </c>
      <c r="Z12" s="64">
        <f t="shared" si="9"/>
        <v>63.9245</v>
      </c>
    </row>
    <row r="13" spans="1:26" ht="24" customHeight="1">
      <c r="A13" s="6">
        <v>8</v>
      </c>
      <c r="B13" s="7">
        <v>20049008</v>
      </c>
      <c r="C13" s="7" t="s">
        <v>33</v>
      </c>
      <c r="D13" s="8" t="s">
        <v>26</v>
      </c>
      <c r="E13" s="30">
        <v>99</v>
      </c>
      <c r="F13" s="31">
        <f t="shared" si="12"/>
        <v>4.95</v>
      </c>
      <c r="G13" s="31">
        <v>99.99</v>
      </c>
      <c r="H13" s="31">
        <f t="shared" si="10"/>
        <v>4.9995</v>
      </c>
      <c r="I13" s="31">
        <v>92</v>
      </c>
      <c r="J13" s="31">
        <f t="shared" si="13"/>
        <v>4.6000000000000005</v>
      </c>
      <c r="K13" s="31">
        <v>98.25</v>
      </c>
      <c r="L13" s="31">
        <f t="shared" si="0"/>
        <v>9.825000000000001</v>
      </c>
      <c r="M13" s="31">
        <v>23</v>
      </c>
      <c r="N13" s="47">
        <f t="shared" si="11"/>
        <v>13.879310344827585</v>
      </c>
      <c r="O13" s="30">
        <v>94.75</v>
      </c>
      <c r="P13" s="31">
        <f t="shared" si="1"/>
        <v>4.7375</v>
      </c>
      <c r="Q13" s="31">
        <v>85.33333333333333</v>
      </c>
      <c r="R13" s="31">
        <f t="shared" si="2"/>
        <v>8.533333333333333</v>
      </c>
      <c r="S13" s="31">
        <v>21</v>
      </c>
      <c r="T13" s="61">
        <f t="shared" si="3"/>
        <v>12.5</v>
      </c>
      <c r="U13" s="62">
        <f t="shared" si="4"/>
        <v>0.6375635057471265</v>
      </c>
      <c r="V13" s="31">
        <f t="shared" si="5"/>
        <v>0.6442708333333333</v>
      </c>
      <c r="W13" s="63">
        <f t="shared" si="6"/>
        <v>64.02464367816091</v>
      </c>
      <c r="X13" s="64">
        <f t="shared" si="7"/>
        <v>94.11333333333334</v>
      </c>
      <c r="Y13" s="64">
        <f t="shared" si="8"/>
        <v>44</v>
      </c>
      <c r="Z13" s="64">
        <f t="shared" si="9"/>
        <v>64.04533333333333</v>
      </c>
    </row>
    <row r="14" spans="1:26" ht="24" customHeight="1">
      <c r="A14" s="6">
        <v>9</v>
      </c>
      <c r="B14" s="7">
        <v>20049009</v>
      </c>
      <c r="C14" s="7" t="s">
        <v>34</v>
      </c>
      <c r="D14" s="8" t="s">
        <v>26</v>
      </c>
      <c r="E14" s="30">
        <v>88.25</v>
      </c>
      <c r="F14" s="31">
        <f t="shared" si="12"/>
        <v>4.4125000000000005</v>
      </c>
      <c r="G14" s="31">
        <v>98</v>
      </c>
      <c r="H14" s="31">
        <f t="shared" si="10"/>
        <v>4.9</v>
      </c>
      <c r="I14" s="31">
        <v>86</v>
      </c>
      <c r="J14" s="31">
        <f t="shared" si="13"/>
        <v>4.3</v>
      </c>
      <c r="K14" s="31">
        <v>99.75</v>
      </c>
      <c r="L14" s="31">
        <f t="shared" si="0"/>
        <v>9.975000000000001</v>
      </c>
      <c r="M14" s="31">
        <v>23</v>
      </c>
      <c r="N14" s="47">
        <f t="shared" si="11"/>
        <v>13.879310344827585</v>
      </c>
      <c r="O14" s="30">
        <v>99.75</v>
      </c>
      <c r="P14" s="31">
        <f t="shared" si="1"/>
        <v>4.987500000000001</v>
      </c>
      <c r="Q14" s="31">
        <v>93.33333333333333</v>
      </c>
      <c r="R14" s="31">
        <f t="shared" si="2"/>
        <v>9.333333333333334</v>
      </c>
      <c r="S14" s="31">
        <v>13</v>
      </c>
      <c r="T14" s="61">
        <f t="shared" si="3"/>
        <v>7.738095238095238</v>
      </c>
      <c r="U14" s="62">
        <f t="shared" si="4"/>
        <v>0.6244468390804597</v>
      </c>
      <c r="V14" s="31">
        <f t="shared" si="5"/>
        <v>0.5514732142857144</v>
      </c>
      <c r="W14" s="63">
        <f t="shared" si="6"/>
        <v>59.52573891625617</v>
      </c>
      <c r="X14" s="64">
        <f t="shared" si="7"/>
        <v>94.77083333333334</v>
      </c>
      <c r="Y14" s="64">
        <f t="shared" si="8"/>
        <v>36</v>
      </c>
      <c r="Z14" s="64">
        <f t="shared" si="9"/>
        <v>59.50833333333334</v>
      </c>
    </row>
    <row r="15" spans="1:26" ht="24" customHeight="1">
      <c r="A15" s="6">
        <v>10</v>
      </c>
      <c r="B15" s="7">
        <v>20049010</v>
      </c>
      <c r="C15" s="7" t="s">
        <v>35</v>
      </c>
      <c r="D15" s="8" t="s">
        <v>26</v>
      </c>
      <c r="E15" s="30">
        <v>80</v>
      </c>
      <c r="F15" s="31">
        <f t="shared" si="12"/>
        <v>4</v>
      </c>
      <c r="G15" s="31">
        <v>80</v>
      </c>
      <c r="H15" s="31">
        <f t="shared" si="10"/>
        <v>4</v>
      </c>
      <c r="I15" s="31">
        <v>90</v>
      </c>
      <c r="J15" s="31">
        <f t="shared" si="13"/>
        <v>4.5</v>
      </c>
      <c r="K15" s="31">
        <v>84</v>
      </c>
      <c r="L15" s="31">
        <f t="shared" si="0"/>
        <v>8.4</v>
      </c>
      <c r="M15" s="31">
        <v>22</v>
      </c>
      <c r="N15" s="47">
        <f t="shared" si="11"/>
        <v>13.275862068965516</v>
      </c>
      <c r="O15" s="30">
        <v>85.25</v>
      </c>
      <c r="P15" s="31">
        <f t="shared" si="1"/>
        <v>4.2625</v>
      </c>
      <c r="Q15" s="31">
        <v>76.66666666666667</v>
      </c>
      <c r="R15" s="31">
        <f t="shared" si="2"/>
        <v>7.666666666666668</v>
      </c>
      <c r="S15" s="31">
        <v>14</v>
      </c>
      <c r="T15" s="61">
        <f t="shared" si="3"/>
        <v>8.333333333333334</v>
      </c>
      <c r="U15" s="62">
        <f t="shared" si="4"/>
        <v>0.5695977011494252</v>
      </c>
      <c r="V15" s="31">
        <f t="shared" si="5"/>
        <v>0.5065625</v>
      </c>
      <c r="W15" s="63">
        <f t="shared" si="6"/>
        <v>54.438362068965525</v>
      </c>
      <c r="X15" s="64">
        <f t="shared" si="7"/>
        <v>82.07291666666666</v>
      </c>
      <c r="Y15" s="64">
        <f t="shared" si="8"/>
        <v>36</v>
      </c>
      <c r="Z15" s="64">
        <f t="shared" si="9"/>
        <v>54.42916666666666</v>
      </c>
    </row>
    <row r="16" spans="1:26" ht="24" customHeight="1">
      <c r="A16" s="6">
        <v>11</v>
      </c>
      <c r="B16" s="7">
        <v>20049011</v>
      </c>
      <c r="C16" s="7" t="s">
        <v>36</v>
      </c>
      <c r="D16" s="8" t="s">
        <v>26</v>
      </c>
      <c r="E16" s="30">
        <v>84.5</v>
      </c>
      <c r="F16" s="31">
        <f t="shared" si="12"/>
        <v>4.2250000000000005</v>
      </c>
      <c r="G16" s="31">
        <v>60</v>
      </c>
      <c r="H16" s="31">
        <f t="shared" si="10"/>
        <v>3</v>
      </c>
      <c r="I16" s="31">
        <v>88</v>
      </c>
      <c r="J16" s="31">
        <f t="shared" si="13"/>
        <v>4.4</v>
      </c>
      <c r="K16" s="31">
        <v>98.75</v>
      </c>
      <c r="L16" s="31">
        <f t="shared" si="0"/>
        <v>9.875</v>
      </c>
      <c r="M16" s="31">
        <v>20</v>
      </c>
      <c r="N16" s="47">
        <f t="shared" si="11"/>
        <v>12.068965517241379</v>
      </c>
      <c r="O16" s="30">
        <v>91.5</v>
      </c>
      <c r="P16" s="31">
        <f t="shared" si="1"/>
        <v>4.575</v>
      </c>
      <c r="Q16" s="31">
        <v>86</v>
      </c>
      <c r="R16" s="31">
        <f t="shared" si="2"/>
        <v>8.6</v>
      </c>
      <c r="S16" s="31">
        <v>11</v>
      </c>
      <c r="T16" s="61">
        <f t="shared" si="3"/>
        <v>6.5476190476190474</v>
      </c>
      <c r="U16" s="62">
        <f t="shared" si="4"/>
        <v>0.5594827586206896</v>
      </c>
      <c r="V16" s="31">
        <f t="shared" si="5"/>
        <v>0.4930654761904762</v>
      </c>
      <c r="W16" s="63">
        <f t="shared" si="6"/>
        <v>53.29158456486043</v>
      </c>
      <c r="X16" s="64">
        <f t="shared" si="7"/>
        <v>86.6875</v>
      </c>
      <c r="Y16" s="64">
        <f t="shared" si="8"/>
        <v>31</v>
      </c>
      <c r="Z16" s="64">
        <f t="shared" si="9"/>
        <v>53.275000000000006</v>
      </c>
    </row>
    <row r="17" spans="1:26" ht="24" customHeight="1">
      <c r="A17" s="6">
        <v>12</v>
      </c>
      <c r="B17" s="7">
        <v>20049012</v>
      </c>
      <c r="C17" s="7" t="s">
        <v>37</v>
      </c>
      <c r="D17" s="8" t="s">
        <v>26</v>
      </c>
      <c r="E17" s="30">
        <v>84.25</v>
      </c>
      <c r="F17" s="31">
        <f t="shared" si="12"/>
        <v>4.2125</v>
      </c>
      <c r="G17" s="31">
        <v>60</v>
      </c>
      <c r="H17" s="31">
        <f t="shared" si="10"/>
        <v>3</v>
      </c>
      <c r="I17" s="31">
        <v>86</v>
      </c>
      <c r="J17" s="31">
        <f t="shared" si="13"/>
        <v>4.3</v>
      </c>
      <c r="K17" s="31">
        <v>96.25</v>
      </c>
      <c r="L17" s="31">
        <f t="shared" si="0"/>
        <v>9.625</v>
      </c>
      <c r="M17" s="31">
        <v>24</v>
      </c>
      <c r="N17" s="47">
        <f t="shared" si="11"/>
        <v>14.482758620689655</v>
      </c>
      <c r="O17" s="30">
        <v>95.25</v>
      </c>
      <c r="P17" s="31">
        <f t="shared" si="1"/>
        <v>4.7625</v>
      </c>
      <c r="Q17" s="31">
        <v>87.33333333333333</v>
      </c>
      <c r="R17" s="31">
        <f t="shared" si="2"/>
        <v>8.733333333333333</v>
      </c>
      <c r="S17" s="31">
        <v>9</v>
      </c>
      <c r="T17" s="61">
        <f t="shared" si="3"/>
        <v>5.357142857142857</v>
      </c>
      <c r="U17" s="62">
        <f t="shared" si="4"/>
        <v>0.5936709770114942</v>
      </c>
      <c r="V17" s="31">
        <f t="shared" si="5"/>
        <v>0.4713244047619048</v>
      </c>
      <c r="W17" s="63">
        <f t="shared" si="6"/>
        <v>54.473234811165845</v>
      </c>
      <c r="X17" s="64">
        <f t="shared" si="7"/>
        <v>86.58333333333333</v>
      </c>
      <c r="Y17" s="64">
        <f t="shared" si="8"/>
        <v>33</v>
      </c>
      <c r="Z17" s="64">
        <f t="shared" si="9"/>
        <v>54.43333333333334</v>
      </c>
    </row>
    <row r="18" spans="1:26" ht="24" customHeight="1">
      <c r="A18" s="6">
        <v>13</v>
      </c>
      <c r="B18" s="7">
        <v>20049013</v>
      </c>
      <c r="C18" s="7" t="s">
        <v>38</v>
      </c>
      <c r="D18" s="8" t="s">
        <v>26</v>
      </c>
      <c r="E18" s="30">
        <v>90.75</v>
      </c>
      <c r="F18" s="31">
        <f t="shared" si="12"/>
        <v>4.5375000000000005</v>
      </c>
      <c r="G18" s="31">
        <v>99.99</v>
      </c>
      <c r="H18" s="31">
        <f t="shared" si="10"/>
        <v>4.9995</v>
      </c>
      <c r="I18" s="31">
        <v>82</v>
      </c>
      <c r="J18" s="31">
        <f t="shared" si="13"/>
        <v>4.1000000000000005</v>
      </c>
      <c r="K18" s="31">
        <v>95.25</v>
      </c>
      <c r="L18" s="31">
        <f t="shared" si="0"/>
        <v>9.525</v>
      </c>
      <c r="M18" s="31">
        <v>44</v>
      </c>
      <c r="N18" s="47">
        <f t="shared" si="11"/>
        <v>26.551724137931032</v>
      </c>
      <c r="O18" s="30">
        <v>94.75</v>
      </c>
      <c r="P18" s="31">
        <f t="shared" si="1"/>
        <v>4.7375</v>
      </c>
      <c r="Q18" s="31">
        <v>87.66666666666667</v>
      </c>
      <c r="R18" s="31">
        <f t="shared" si="2"/>
        <v>8.766666666666667</v>
      </c>
      <c r="S18" s="31">
        <v>32</v>
      </c>
      <c r="T18" s="61">
        <f t="shared" si="3"/>
        <v>19.047619047619047</v>
      </c>
      <c r="U18" s="62">
        <f t="shared" si="4"/>
        <v>0.8285620689655172</v>
      </c>
      <c r="V18" s="31">
        <f t="shared" si="5"/>
        <v>0.8137946428571429</v>
      </c>
      <c r="W18" s="63">
        <f t="shared" si="6"/>
        <v>82.26550985221674</v>
      </c>
      <c r="X18" s="64">
        <f t="shared" si="7"/>
        <v>91.66541666666667</v>
      </c>
      <c r="Y18" s="64">
        <f t="shared" si="8"/>
        <v>76</v>
      </c>
      <c r="Z18" s="64">
        <f t="shared" si="9"/>
        <v>82.26616666666666</v>
      </c>
    </row>
    <row r="19" spans="1:26" ht="24" customHeight="1">
      <c r="A19" s="6">
        <v>14</v>
      </c>
      <c r="B19" s="7">
        <v>20049014</v>
      </c>
      <c r="C19" s="7" t="s">
        <v>39</v>
      </c>
      <c r="D19" s="8" t="s">
        <v>26</v>
      </c>
      <c r="E19" s="30">
        <v>88.25</v>
      </c>
      <c r="F19" s="31">
        <f t="shared" si="12"/>
        <v>4.4125000000000005</v>
      </c>
      <c r="G19" s="31">
        <v>79</v>
      </c>
      <c r="H19" s="31">
        <f t="shared" si="10"/>
        <v>3.95</v>
      </c>
      <c r="I19" s="31">
        <v>88</v>
      </c>
      <c r="J19" s="31">
        <f t="shared" si="13"/>
        <v>4.4</v>
      </c>
      <c r="K19" s="31">
        <v>93.25</v>
      </c>
      <c r="L19" s="31">
        <f t="shared" si="0"/>
        <v>9.325000000000001</v>
      </c>
      <c r="M19" s="31">
        <v>16</v>
      </c>
      <c r="N19" s="47">
        <f t="shared" si="11"/>
        <v>9.655172413793101</v>
      </c>
      <c r="O19" s="30">
        <v>85.25</v>
      </c>
      <c r="P19" s="31">
        <f t="shared" si="1"/>
        <v>4.2625</v>
      </c>
      <c r="Q19" s="31">
        <v>87</v>
      </c>
      <c r="R19" s="31">
        <f t="shared" si="2"/>
        <v>8.700000000000001</v>
      </c>
      <c r="S19" s="31">
        <v>12</v>
      </c>
      <c r="T19" s="61">
        <f t="shared" si="3"/>
        <v>7.142857142857143</v>
      </c>
      <c r="U19" s="62">
        <f t="shared" si="4"/>
        <v>0.529044540229885</v>
      </c>
      <c r="V19" s="31">
        <f t="shared" si="5"/>
        <v>0.5026339285714286</v>
      </c>
      <c r="W19" s="63">
        <f t="shared" si="6"/>
        <v>51.84802955665025</v>
      </c>
      <c r="X19" s="64">
        <f t="shared" si="7"/>
        <v>87.62500000000001</v>
      </c>
      <c r="Y19" s="64">
        <f t="shared" si="8"/>
        <v>28</v>
      </c>
      <c r="Z19" s="64">
        <f t="shared" si="9"/>
        <v>51.85000000000001</v>
      </c>
    </row>
    <row r="20" spans="1:26" ht="24" customHeight="1">
      <c r="A20" s="6">
        <v>15</v>
      </c>
      <c r="B20" s="7">
        <v>20049015</v>
      </c>
      <c r="C20" s="7" t="s">
        <v>40</v>
      </c>
      <c r="D20" s="8" t="s">
        <v>26</v>
      </c>
      <c r="E20" s="30">
        <v>77</v>
      </c>
      <c r="F20" s="31">
        <f t="shared" si="12"/>
        <v>3.85</v>
      </c>
      <c r="G20" s="31">
        <v>65</v>
      </c>
      <c r="H20" s="31">
        <f t="shared" si="10"/>
        <v>3.25</v>
      </c>
      <c r="I20" s="31">
        <v>70</v>
      </c>
      <c r="J20" s="31">
        <f t="shared" si="13"/>
        <v>3.5</v>
      </c>
      <c r="K20" s="31">
        <v>96</v>
      </c>
      <c r="L20" s="31">
        <f t="shared" si="0"/>
        <v>9.600000000000001</v>
      </c>
      <c r="M20" s="31">
        <v>13</v>
      </c>
      <c r="N20" s="47">
        <f t="shared" si="11"/>
        <v>7.844827586206897</v>
      </c>
      <c r="O20" s="30">
        <v>90.25</v>
      </c>
      <c r="P20" s="31">
        <f t="shared" si="1"/>
        <v>4.5125</v>
      </c>
      <c r="Q20" s="31">
        <v>85.33333333333333</v>
      </c>
      <c r="R20" s="31">
        <f t="shared" si="2"/>
        <v>8.533333333333333</v>
      </c>
      <c r="S20" s="31">
        <v>13</v>
      </c>
      <c r="T20" s="61">
        <f t="shared" si="3"/>
        <v>7.738095238095238</v>
      </c>
      <c r="U20" s="62">
        <f t="shared" si="4"/>
        <v>0.4674137931034483</v>
      </c>
      <c r="V20" s="31">
        <f t="shared" si="5"/>
        <v>0.5195982142857143</v>
      </c>
      <c r="W20" s="63">
        <f t="shared" si="6"/>
        <v>48.828756157635475</v>
      </c>
      <c r="X20" s="64">
        <f t="shared" si="7"/>
        <v>83.11458333333334</v>
      </c>
      <c r="Y20" s="64">
        <f t="shared" si="8"/>
        <v>26</v>
      </c>
      <c r="Z20" s="64">
        <f t="shared" si="9"/>
        <v>48.84583333333334</v>
      </c>
    </row>
    <row r="21" spans="1:26" ht="24" customHeight="1">
      <c r="A21" s="6">
        <v>16</v>
      </c>
      <c r="B21" s="7">
        <v>20049016</v>
      </c>
      <c r="C21" s="7" t="s">
        <v>41</v>
      </c>
      <c r="D21" s="8" t="s">
        <v>26</v>
      </c>
      <c r="E21" s="30">
        <v>84.5</v>
      </c>
      <c r="F21" s="31">
        <f t="shared" si="12"/>
        <v>4.2250000000000005</v>
      </c>
      <c r="G21" s="31">
        <v>99</v>
      </c>
      <c r="H21" s="31">
        <f t="shared" si="10"/>
        <v>4.95</v>
      </c>
      <c r="I21" s="31">
        <v>74</v>
      </c>
      <c r="J21" s="31">
        <f t="shared" si="13"/>
        <v>3.7</v>
      </c>
      <c r="K21" s="31">
        <v>97.25</v>
      </c>
      <c r="L21" s="31">
        <f t="shared" si="0"/>
        <v>9.725000000000001</v>
      </c>
      <c r="M21" s="31">
        <v>27</v>
      </c>
      <c r="N21" s="47">
        <f t="shared" si="11"/>
        <v>16.29310344827586</v>
      </c>
      <c r="O21" s="30">
        <v>96.25</v>
      </c>
      <c r="P21" s="31">
        <f t="shared" si="1"/>
        <v>4.8125</v>
      </c>
      <c r="Q21" s="31">
        <v>86</v>
      </c>
      <c r="R21" s="31">
        <f t="shared" si="2"/>
        <v>8.6</v>
      </c>
      <c r="S21" s="31">
        <v>18</v>
      </c>
      <c r="T21" s="61">
        <f t="shared" si="3"/>
        <v>10.714285714285714</v>
      </c>
      <c r="U21" s="62">
        <f t="shared" si="4"/>
        <v>0.6482183908045978</v>
      </c>
      <c r="V21" s="31">
        <f t="shared" si="5"/>
        <v>0.6031696428571428</v>
      </c>
      <c r="W21" s="63">
        <f t="shared" si="6"/>
        <v>63.01988916256158</v>
      </c>
      <c r="X21" s="64">
        <f t="shared" si="7"/>
        <v>90.03125</v>
      </c>
      <c r="Y21" s="64">
        <f t="shared" si="8"/>
        <v>45</v>
      </c>
      <c r="Z21" s="64">
        <f t="shared" si="9"/>
        <v>63.0125</v>
      </c>
    </row>
    <row r="22" spans="1:26" ht="24" customHeight="1">
      <c r="A22" s="6">
        <v>17</v>
      </c>
      <c r="B22" s="7">
        <v>20049017</v>
      </c>
      <c r="C22" s="7" t="s">
        <v>42</v>
      </c>
      <c r="D22" s="8" t="s">
        <v>26</v>
      </c>
      <c r="E22" s="30">
        <v>97</v>
      </c>
      <c r="F22" s="31">
        <f t="shared" si="12"/>
        <v>4.8500000000000005</v>
      </c>
      <c r="G22" s="31">
        <v>99.99</v>
      </c>
      <c r="H22" s="31">
        <f t="shared" si="10"/>
        <v>4.9995</v>
      </c>
      <c r="I22" s="31">
        <v>82</v>
      </c>
      <c r="J22" s="31">
        <f t="shared" si="13"/>
        <v>4.1000000000000005</v>
      </c>
      <c r="K22" s="31">
        <v>99</v>
      </c>
      <c r="L22" s="31">
        <f t="shared" si="0"/>
        <v>9.9</v>
      </c>
      <c r="M22" s="31">
        <v>39</v>
      </c>
      <c r="N22" s="47">
        <f t="shared" si="11"/>
        <v>23.534482758620687</v>
      </c>
      <c r="O22" s="30">
        <v>95.25</v>
      </c>
      <c r="P22" s="31">
        <f t="shared" si="1"/>
        <v>4.7625</v>
      </c>
      <c r="Q22" s="31">
        <v>85</v>
      </c>
      <c r="R22" s="31">
        <f t="shared" si="2"/>
        <v>8.5</v>
      </c>
      <c r="S22" s="31">
        <v>30</v>
      </c>
      <c r="T22" s="61">
        <f t="shared" si="3"/>
        <v>17.857142857142858</v>
      </c>
      <c r="U22" s="62">
        <f t="shared" si="4"/>
        <v>0.7897330459770114</v>
      </c>
      <c r="V22" s="31">
        <f t="shared" si="5"/>
        <v>0.7779910714285714</v>
      </c>
      <c r="W22" s="63">
        <f t="shared" si="6"/>
        <v>78.50362561576355</v>
      </c>
      <c r="X22" s="64">
        <f t="shared" si="7"/>
        <v>92.77999999999999</v>
      </c>
      <c r="Y22" s="64">
        <f t="shared" si="8"/>
        <v>69</v>
      </c>
      <c r="Z22" s="64">
        <f t="shared" si="9"/>
        <v>78.512</v>
      </c>
    </row>
    <row r="23" spans="1:26" ht="24" customHeight="1">
      <c r="A23" s="6">
        <v>18</v>
      </c>
      <c r="B23" s="7">
        <v>20049018</v>
      </c>
      <c r="C23" s="7" t="s">
        <v>43</v>
      </c>
      <c r="D23" s="8" t="s">
        <v>26</v>
      </c>
      <c r="E23" s="30">
        <v>98.75</v>
      </c>
      <c r="F23" s="31">
        <f t="shared" si="12"/>
        <v>4.9375</v>
      </c>
      <c r="G23" s="31">
        <v>99</v>
      </c>
      <c r="H23" s="31">
        <f t="shared" si="10"/>
        <v>4.95</v>
      </c>
      <c r="I23" s="31">
        <v>88</v>
      </c>
      <c r="J23" s="31">
        <f t="shared" si="13"/>
        <v>4.4</v>
      </c>
      <c r="K23" s="31">
        <v>97</v>
      </c>
      <c r="L23" s="31">
        <f t="shared" si="0"/>
        <v>9.700000000000001</v>
      </c>
      <c r="M23" s="31">
        <v>25</v>
      </c>
      <c r="N23" s="47">
        <f t="shared" si="11"/>
        <v>15.086206896551724</v>
      </c>
      <c r="O23" s="30">
        <v>91.5</v>
      </c>
      <c r="P23" s="31">
        <f t="shared" si="1"/>
        <v>4.575</v>
      </c>
      <c r="Q23" s="31">
        <v>93</v>
      </c>
      <c r="R23" s="31">
        <f t="shared" si="2"/>
        <v>9.3</v>
      </c>
      <c r="S23" s="31">
        <v>21</v>
      </c>
      <c r="T23" s="61">
        <f t="shared" si="3"/>
        <v>12.5</v>
      </c>
      <c r="U23" s="62">
        <f t="shared" si="4"/>
        <v>0.6512284482758621</v>
      </c>
      <c r="V23" s="31">
        <f t="shared" si="5"/>
        <v>0.659375</v>
      </c>
      <c r="W23" s="63">
        <f t="shared" si="6"/>
        <v>65.44870689655173</v>
      </c>
      <c r="X23" s="64">
        <f t="shared" si="7"/>
        <v>94.65625</v>
      </c>
      <c r="Y23" s="64">
        <f t="shared" si="8"/>
        <v>46</v>
      </c>
      <c r="Z23" s="64">
        <f t="shared" si="9"/>
        <v>65.4625</v>
      </c>
    </row>
    <row r="24" spans="1:26" ht="24" customHeight="1">
      <c r="A24" s="6">
        <v>19</v>
      </c>
      <c r="B24" s="7">
        <v>20049019</v>
      </c>
      <c r="C24" s="7" t="s">
        <v>44</v>
      </c>
      <c r="D24" s="8" t="s">
        <v>26</v>
      </c>
      <c r="E24" s="30">
        <v>99.25</v>
      </c>
      <c r="F24" s="31">
        <f t="shared" si="12"/>
        <v>4.9625</v>
      </c>
      <c r="G24" s="31">
        <v>99</v>
      </c>
      <c r="H24" s="31">
        <f t="shared" si="10"/>
        <v>4.95</v>
      </c>
      <c r="I24" s="31">
        <v>64</v>
      </c>
      <c r="J24" s="31">
        <f t="shared" si="13"/>
        <v>3.2</v>
      </c>
      <c r="K24" s="31">
        <v>95.75</v>
      </c>
      <c r="L24" s="31">
        <f t="shared" si="0"/>
        <v>9.575000000000001</v>
      </c>
      <c r="M24" s="31">
        <v>35</v>
      </c>
      <c r="N24" s="47">
        <f t="shared" si="11"/>
        <v>21.120689655172413</v>
      </c>
      <c r="O24" s="30">
        <v>99</v>
      </c>
      <c r="P24" s="31">
        <f t="shared" si="1"/>
        <v>4.95</v>
      </c>
      <c r="Q24" s="31">
        <v>84.66666666666667</v>
      </c>
      <c r="R24" s="31">
        <f t="shared" si="2"/>
        <v>8.466666666666667</v>
      </c>
      <c r="S24" s="31">
        <v>12</v>
      </c>
      <c r="T24" s="61">
        <f t="shared" si="3"/>
        <v>7.142857142857143</v>
      </c>
      <c r="U24" s="62">
        <f t="shared" si="4"/>
        <v>0.7301364942528735</v>
      </c>
      <c r="V24" s="31">
        <f t="shared" si="5"/>
        <v>0.5139880952380953</v>
      </c>
      <c r="W24" s="63">
        <f t="shared" si="6"/>
        <v>64.36771346469622</v>
      </c>
      <c r="X24" s="64">
        <f t="shared" si="7"/>
        <v>90.26041666666667</v>
      </c>
      <c r="Y24" s="64">
        <f t="shared" si="8"/>
        <v>47</v>
      </c>
      <c r="Z24" s="64">
        <f t="shared" si="9"/>
        <v>64.30416666666667</v>
      </c>
    </row>
    <row r="25" spans="1:26" ht="24" customHeight="1">
      <c r="A25" s="6">
        <v>20</v>
      </c>
      <c r="B25" s="7">
        <v>20049020</v>
      </c>
      <c r="C25" s="7" t="s">
        <v>45</v>
      </c>
      <c r="D25" s="8" t="s">
        <v>26</v>
      </c>
      <c r="E25" s="30">
        <v>97.5</v>
      </c>
      <c r="F25" s="31">
        <f t="shared" si="12"/>
        <v>4.875</v>
      </c>
      <c r="G25" s="31">
        <v>99</v>
      </c>
      <c r="H25" s="31">
        <f t="shared" si="10"/>
        <v>4.95</v>
      </c>
      <c r="I25" s="31">
        <v>88</v>
      </c>
      <c r="J25" s="31">
        <f t="shared" si="13"/>
        <v>4.4</v>
      </c>
      <c r="K25" s="31">
        <v>97.25</v>
      </c>
      <c r="L25" s="31">
        <f t="shared" si="0"/>
        <v>9.725000000000001</v>
      </c>
      <c r="M25" s="31">
        <v>27</v>
      </c>
      <c r="N25" s="47">
        <f t="shared" si="11"/>
        <v>16.29310344827586</v>
      </c>
      <c r="O25" s="30">
        <v>91.5</v>
      </c>
      <c r="P25" s="31">
        <f t="shared" si="1"/>
        <v>4.575</v>
      </c>
      <c r="Q25" s="31">
        <v>85.33333333333333</v>
      </c>
      <c r="R25" s="31">
        <f t="shared" si="2"/>
        <v>8.533333333333333</v>
      </c>
      <c r="S25" s="31">
        <v>14</v>
      </c>
      <c r="T25" s="61">
        <f t="shared" si="3"/>
        <v>8.333333333333334</v>
      </c>
      <c r="U25" s="62">
        <f t="shared" si="4"/>
        <v>0.6707183908045977</v>
      </c>
      <c r="V25" s="31">
        <f t="shared" si="5"/>
        <v>0.5360416666666667</v>
      </c>
      <c r="W25" s="63">
        <f t="shared" si="6"/>
        <v>61.68477011494253</v>
      </c>
      <c r="X25" s="64">
        <f t="shared" si="7"/>
        <v>92.64583333333334</v>
      </c>
      <c r="Y25" s="64">
        <f t="shared" si="8"/>
        <v>41</v>
      </c>
      <c r="Z25" s="64">
        <f t="shared" si="9"/>
        <v>61.65833333333333</v>
      </c>
    </row>
    <row r="26" spans="1:26" ht="24" customHeight="1">
      <c r="A26" s="6">
        <v>21</v>
      </c>
      <c r="B26" s="7">
        <v>20049021</v>
      </c>
      <c r="C26" s="7" t="s">
        <v>46</v>
      </c>
      <c r="D26" s="8" t="s">
        <v>26</v>
      </c>
      <c r="E26" s="30">
        <v>98.5</v>
      </c>
      <c r="F26" s="31">
        <f t="shared" si="12"/>
        <v>4.925000000000001</v>
      </c>
      <c r="G26" s="31">
        <v>99.99</v>
      </c>
      <c r="H26" s="31">
        <f t="shared" si="10"/>
        <v>4.9995</v>
      </c>
      <c r="I26" s="31">
        <v>88</v>
      </c>
      <c r="J26" s="31">
        <f t="shared" si="13"/>
        <v>4.4</v>
      </c>
      <c r="K26" s="31">
        <v>94.5</v>
      </c>
      <c r="L26" s="31">
        <f t="shared" si="0"/>
        <v>9.450000000000001</v>
      </c>
      <c r="M26" s="31">
        <v>41</v>
      </c>
      <c r="N26" s="47">
        <f t="shared" si="11"/>
        <v>24.741379310344826</v>
      </c>
      <c r="O26" s="30">
        <v>94.75</v>
      </c>
      <c r="P26" s="31">
        <f t="shared" si="1"/>
        <v>4.7375</v>
      </c>
      <c r="Q26" s="31">
        <v>85.66666666666667</v>
      </c>
      <c r="R26" s="31">
        <f t="shared" si="2"/>
        <v>8.566666666666668</v>
      </c>
      <c r="S26" s="31">
        <v>19</v>
      </c>
      <c r="T26" s="61">
        <f t="shared" si="3"/>
        <v>11.30952380952381</v>
      </c>
      <c r="U26" s="62">
        <f t="shared" si="4"/>
        <v>0.8085979885057472</v>
      </c>
      <c r="V26" s="31">
        <f t="shared" si="5"/>
        <v>0.6153422619047619</v>
      </c>
      <c r="W26" s="63">
        <f t="shared" si="6"/>
        <v>73.12956978653531</v>
      </c>
      <c r="X26" s="64">
        <f t="shared" si="7"/>
        <v>92.69666666666667</v>
      </c>
      <c r="Y26" s="64">
        <f t="shared" si="8"/>
        <v>60</v>
      </c>
      <c r="Z26" s="64">
        <f t="shared" si="9"/>
        <v>73.07866666666666</v>
      </c>
    </row>
    <row r="27" spans="1:26" ht="24" customHeight="1">
      <c r="A27" s="6">
        <v>22</v>
      </c>
      <c r="B27" s="7">
        <v>20049022</v>
      </c>
      <c r="C27" s="7" t="s">
        <v>47</v>
      </c>
      <c r="D27" s="8" t="s">
        <v>26</v>
      </c>
      <c r="E27" s="30">
        <v>90</v>
      </c>
      <c r="F27" s="31">
        <f t="shared" si="12"/>
        <v>4.5</v>
      </c>
      <c r="G27" s="31">
        <v>60</v>
      </c>
      <c r="H27" s="31">
        <f t="shared" si="10"/>
        <v>3</v>
      </c>
      <c r="I27" s="31">
        <v>90</v>
      </c>
      <c r="J27" s="31">
        <f t="shared" si="13"/>
        <v>4.5</v>
      </c>
      <c r="K27" s="31">
        <v>86.25</v>
      </c>
      <c r="L27" s="31">
        <f t="shared" si="0"/>
        <v>8.625</v>
      </c>
      <c r="M27" s="31">
        <v>38</v>
      </c>
      <c r="N27" s="47">
        <f t="shared" si="11"/>
        <v>22.93103448275862</v>
      </c>
      <c r="O27" s="30">
        <v>92</v>
      </c>
      <c r="P27" s="31">
        <f t="shared" si="1"/>
        <v>4.6000000000000005</v>
      </c>
      <c r="Q27" s="31">
        <v>82.33333333333333</v>
      </c>
      <c r="R27" s="31">
        <f t="shared" si="2"/>
        <v>8.233333333333333</v>
      </c>
      <c r="S27" s="31">
        <v>15</v>
      </c>
      <c r="T27" s="61">
        <f t="shared" si="3"/>
        <v>8.928571428571429</v>
      </c>
      <c r="U27" s="62">
        <f t="shared" si="4"/>
        <v>0.725933908045977</v>
      </c>
      <c r="V27" s="31">
        <f t="shared" si="5"/>
        <v>0.544047619047619</v>
      </c>
      <c r="W27" s="63">
        <f t="shared" si="6"/>
        <v>65.31793924466338</v>
      </c>
      <c r="X27" s="64">
        <f t="shared" si="7"/>
        <v>83.64583333333334</v>
      </c>
      <c r="Y27" s="64">
        <f t="shared" si="8"/>
        <v>53</v>
      </c>
      <c r="Z27" s="64">
        <f t="shared" si="9"/>
        <v>65.25833333333333</v>
      </c>
    </row>
    <row r="28" spans="1:26" ht="24" customHeight="1">
      <c r="A28" s="6">
        <v>23</v>
      </c>
      <c r="B28" s="7">
        <v>20049023</v>
      </c>
      <c r="C28" s="7" t="s">
        <v>48</v>
      </c>
      <c r="D28" s="8" t="s">
        <v>26</v>
      </c>
      <c r="E28" s="30">
        <v>92.75</v>
      </c>
      <c r="F28" s="31">
        <f t="shared" si="12"/>
        <v>4.6375</v>
      </c>
      <c r="G28" s="31">
        <v>60</v>
      </c>
      <c r="H28" s="31">
        <f t="shared" si="10"/>
        <v>3</v>
      </c>
      <c r="I28" s="31">
        <v>88</v>
      </c>
      <c r="J28" s="31">
        <f t="shared" si="13"/>
        <v>4.4</v>
      </c>
      <c r="K28" s="31">
        <v>98</v>
      </c>
      <c r="L28" s="31">
        <f t="shared" si="0"/>
        <v>9.8</v>
      </c>
      <c r="M28" s="31">
        <v>22</v>
      </c>
      <c r="N28" s="47">
        <f t="shared" si="11"/>
        <v>13.275862068965516</v>
      </c>
      <c r="O28" s="30">
        <v>94.75</v>
      </c>
      <c r="P28" s="31">
        <f t="shared" si="1"/>
        <v>4.7375</v>
      </c>
      <c r="Q28" s="31">
        <v>85.33333333333333</v>
      </c>
      <c r="R28" s="31">
        <f t="shared" si="2"/>
        <v>8.533333333333333</v>
      </c>
      <c r="S28" s="31">
        <v>3</v>
      </c>
      <c r="T28" s="61">
        <f t="shared" si="3"/>
        <v>1.7857142857142858</v>
      </c>
      <c r="U28" s="62">
        <f t="shared" si="4"/>
        <v>0.5852227011494252</v>
      </c>
      <c r="V28" s="31">
        <f t="shared" si="5"/>
        <v>0.37641369047619044</v>
      </c>
      <c r="W28" s="63">
        <f t="shared" si="6"/>
        <v>50.16990968801313</v>
      </c>
      <c r="X28" s="64">
        <f t="shared" si="7"/>
        <v>87.77083333333333</v>
      </c>
      <c r="Y28" s="64">
        <f t="shared" si="8"/>
        <v>25</v>
      </c>
      <c r="Z28" s="64">
        <f t="shared" si="9"/>
        <v>50.108333333333334</v>
      </c>
    </row>
    <row r="29" spans="1:26" ht="24" customHeight="1">
      <c r="A29" s="6">
        <v>24</v>
      </c>
      <c r="B29" s="7">
        <v>20049024</v>
      </c>
      <c r="C29" s="7" t="s">
        <v>49</v>
      </c>
      <c r="D29" s="8" t="s">
        <v>26</v>
      </c>
      <c r="E29" s="30">
        <v>92.25</v>
      </c>
      <c r="F29" s="31">
        <f t="shared" si="12"/>
        <v>4.6125</v>
      </c>
      <c r="G29" s="31">
        <v>96</v>
      </c>
      <c r="H29" s="31">
        <f t="shared" si="10"/>
        <v>4.800000000000001</v>
      </c>
      <c r="I29" s="31">
        <v>70</v>
      </c>
      <c r="J29" s="31">
        <f t="shared" si="13"/>
        <v>3.5</v>
      </c>
      <c r="K29" s="31">
        <v>95</v>
      </c>
      <c r="L29" s="31">
        <f t="shared" si="0"/>
        <v>9.5</v>
      </c>
      <c r="M29" s="31">
        <v>28</v>
      </c>
      <c r="N29" s="47">
        <f t="shared" si="11"/>
        <v>16.89655172413793</v>
      </c>
      <c r="O29" s="30">
        <v>91.5</v>
      </c>
      <c r="P29" s="31">
        <f t="shared" si="1"/>
        <v>4.575</v>
      </c>
      <c r="Q29" s="31">
        <v>85</v>
      </c>
      <c r="R29" s="31">
        <f t="shared" si="2"/>
        <v>8.5</v>
      </c>
      <c r="S29" s="31">
        <v>14</v>
      </c>
      <c r="T29" s="61">
        <f t="shared" si="3"/>
        <v>8.333333333333334</v>
      </c>
      <c r="U29" s="62">
        <f t="shared" si="4"/>
        <v>0.6551508620689656</v>
      </c>
      <c r="V29" s="31">
        <f t="shared" si="5"/>
        <v>0.5352083333333333</v>
      </c>
      <c r="W29" s="63">
        <f t="shared" si="6"/>
        <v>60.71738505747127</v>
      </c>
      <c r="X29" s="64">
        <f t="shared" si="7"/>
        <v>88.71874999999999</v>
      </c>
      <c r="Y29" s="64">
        <f t="shared" si="8"/>
        <v>42</v>
      </c>
      <c r="Z29" s="64">
        <f t="shared" si="9"/>
        <v>60.6875</v>
      </c>
    </row>
    <row r="30" spans="1:26" ht="24" customHeight="1">
      <c r="A30" s="6">
        <v>25</v>
      </c>
      <c r="B30" s="7">
        <v>20049025</v>
      </c>
      <c r="C30" s="7" t="s">
        <v>50</v>
      </c>
      <c r="D30" s="8" t="s">
        <v>26</v>
      </c>
      <c r="E30" s="30">
        <v>98.5</v>
      </c>
      <c r="F30" s="31">
        <f t="shared" si="12"/>
        <v>4.925000000000001</v>
      </c>
      <c r="G30" s="31">
        <v>70</v>
      </c>
      <c r="H30" s="31">
        <f t="shared" si="10"/>
        <v>3.5</v>
      </c>
      <c r="I30" s="31">
        <v>90</v>
      </c>
      <c r="J30" s="31">
        <f t="shared" si="13"/>
        <v>4.5</v>
      </c>
      <c r="K30" s="31">
        <v>98</v>
      </c>
      <c r="L30" s="31">
        <f t="shared" si="0"/>
        <v>9.8</v>
      </c>
      <c r="M30" s="31">
        <v>26</v>
      </c>
      <c r="N30" s="47">
        <f t="shared" si="11"/>
        <v>15.689655172413794</v>
      </c>
      <c r="O30" s="30">
        <v>95.25</v>
      </c>
      <c r="P30" s="31">
        <f t="shared" si="1"/>
        <v>4.7625</v>
      </c>
      <c r="Q30" s="31">
        <v>86</v>
      </c>
      <c r="R30" s="31">
        <f t="shared" si="2"/>
        <v>8.6</v>
      </c>
      <c r="S30" s="31">
        <v>20</v>
      </c>
      <c r="T30" s="61">
        <f t="shared" si="3"/>
        <v>11.904761904761905</v>
      </c>
      <c r="U30" s="62">
        <f t="shared" si="4"/>
        <v>0.6402442528735632</v>
      </c>
      <c r="V30" s="31">
        <f t="shared" si="5"/>
        <v>0.6316815476190476</v>
      </c>
      <c r="W30" s="63">
        <f t="shared" si="6"/>
        <v>63.681917077175704</v>
      </c>
      <c r="X30" s="64">
        <f t="shared" si="7"/>
        <v>90.21874999999999</v>
      </c>
      <c r="Y30" s="64">
        <f t="shared" si="8"/>
        <v>46</v>
      </c>
      <c r="Z30" s="64">
        <f t="shared" si="9"/>
        <v>63.6875</v>
      </c>
    </row>
    <row r="31" spans="1:26" ht="24" customHeight="1">
      <c r="A31" s="6">
        <v>26</v>
      </c>
      <c r="B31" s="7">
        <v>20049026</v>
      </c>
      <c r="C31" s="7" t="s">
        <v>51</v>
      </c>
      <c r="D31" s="8" t="s">
        <v>26</v>
      </c>
      <c r="E31" s="30">
        <v>92.25</v>
      </c>
      <c r="F31" s="31">
        <f t="shared" si="12"/>
        <v>4.6125</v>
      </c>
      <c r="G31" s="31">
        <v>98</v>
      </c>
      <c r="H31" s="31">
        <f t="shared" si="10"/>
        <v>4.9</v>
      </c>
      <c r="I31" s="31">
        <v>92</v>
      </c>
      <c r="J31" s="31">
        <f t="shared" si="13"/>
        <v>4.6000000000000005</v>
      </c>
      <c r="K31" s="31">
        <v>96.5</v>
      </c>
      <c r="L31" s="31">
        <f t="shared" si="0"/>
        <v>9.65</v>
      </c>
      <c r="M31" s="31">
        <v>45</v>
      </c>
      <c r="N31" s="47">
        <f t="shared" si="11"/>
        <v>27.155172413793103</v>
      </c>
      <c r="O31" s="30">
        <v>95.25</v>
      </c>
      <c r="P31" s="31">
        <f t="shared" si="1"/>
        <v>4.7625</v>
      </c>
      <c r="Q31" s="31">
        <v>86</v>
      </c>
      <c r="R31" s="31">
        <f t="shared" si="2"/>
        <v>8.6</v>
      </c>
      <c r="S31" s="31">
        <v>25</v>
      </c>
      <c r="T31" s="61">
        <f t="shared" si="3"/>
        <v>14.880952380952381</v>
      </c>
      <c r="U31" s="62">
        <f t="shared" si="4"/>
        <v>0.8486278735632184</v>
      </c>
      <c r="V31" s="31">
        <f t="shared" si="5"/>
        <v>0.7060863095238096</v>
      </c>
      <c r="W31" s="63">
        <f t="shared" si="6"/>
        <v>79.16112479474549</v>
      </c>
      <c r="X31" s="64">
        <f t="shared" si="7"/>
        <v>92.8125</v>
      </c>
      <c r="Y31" s="64">
        <f t="shared" si="8"/>
        <v>70</v>
      </c>
      <c r="Z31" s="64">
        <f t="shared" si="9"/>
        <v>79.125</v>
      </c>
    </row>
    <row r="32" spans="1:26" ht="24" customHeight="1">
      <c r="A32" s="6">
        <v>27</v>
      </c>
      <c r="B32" s="7">
        <v>20049027</v>
      </c>
      <c r="C32" s="7" t="s">
        <v>52</v>
      </c>
      <c r="D32" s="8" t="s">
        <v>26</v>
      </c>
      <c r="E32" s="30">
        <v>97.5</v>
      </c>
      <c r="F32" s="31">
        <f t="shared" si="12"/>
        <v>4.875</v>
      </c>
      <c r="G32" s="31">
        <v>80</v>
      </c>
      <c r="H32" s="31">
        <f t="shared" si="10"/>
        <v>4</v>
      </c>
      <c r="I32" s="31">
        <v>90</v>
      </c>
      <c r="J32" s="31">
        <f t="shared" si="13"/>
        <v>4.5</v>
      </c>
      <c r="K32" s="31">
        <v>92.5</v>
      </c>
      <c r="L32" s="31">
        <f t="shared" si="0"/>
        <v>9.25</v>
      </c>
      <c r="M32" s="31">
        <v>42</v>
      </c>
      <c r="N32" s="47">
        <f t="shared" si="11"/>
        <v>25.344827586206893</v>
      </c>
      <c r="O32" s="30">
        <v>95.25</v>
      </c>
      <c r="P32" s="31">
        <f t="shared" si="1"/>
        <v>4.7625</v>
      </c>
      <c r="Q32" s="31">
        <v>87.66666666666667</v>
      </c>
      <c r="R32" s="31">
        <f t="shared" si="2"/>
        <v>8.766666666666667</v>
      </c>
      <c r="S32" s="31">
        <v>29</v>
      </c>
      <c r="T32" s="61">
        <f t="shared" si="3"/>
        <v>17.261904761904763</v>
      </c>
      <c r="U32" s="62">
        <f t="shared" si="4"/>
        <v>0.7994971264367815</v>
      </c>
      <c r="V32" s="31">
        <f t="shared" si="5"/>
        <v>0.7697767857142858</v>
      </c>
      <c r="W32" s="63">
        <f t="shared" si="6"/>
        <v>78.76089901477832</v>
      </c>
      <c r="X32" s="64">
        <f t="shared" si="7"/>
        <v>90.38541666666667</v>
      </c>
      <c r="Y32" s="64">
        <f t="shared" si="8"/>
        <v>71</v>
      </c>
      <c r="Z32" s="64">
        <f t="shared" si="9"/>
        <v>78.75416666666666</v>
      </c>
    </row>
    <row r="33" spans="1:26" ht="24" customHeight="1">
      <c r="A33" s="6">
        <v>28</v>
      </c>
      <c r="B33" s="7">
        <v>20049028</v>
      </c>
      <c r="C33" s="7" t="s">
        <v>53</v>
      </c>
      <c r="D33" s="8" t="s">
        <v>26</v>
      </c>
      <c r="E33" s="30">
        <v>92.75</v>
      </c>
      <c r="F33" s="31">
        <f t="shared" si="12"/>
        <v>4.6375</v>
      </c>
      <c r="G33" s="31">
        <v>98</v>
      </c>
      <c r="H33" s="31">
        <f t="shared" si="10"/>
        <v>4.9</v>
      </c>
      <c r="I33" s="31">
        <v>90</v>
      </c>
      <c r="J33" s="31">
        <f t="shared" si="13"/>
        <v>4.5</v>
      </c>
      <c r="K33" s="31">
        <v>98.5</v>
      </c>
      <c r="L33" s="31">
        <f t="shared" si="0"/>
        <v>9.850000000000001</v>
      </c>
      <c r="M33" s="31">
        <v>20</v>
      </c>
      <c r="N33" s="47">
        <f t="shared" si="11"/>
        <v>12.068965517241379</v>
      </c>
      <c r="O33" s="30">
        <v>95.25</v>
      </c>
      <c r="P33" s="31">
        <f t="shared" si="1"/>
        <v>4.7625</v>
      </c>
      <c r="Q33" s="31">
        <v>97.66666666666667</v>
      </c>
      <c r="R33" s="31">
        <f t="shared" si="2"/>
        <v>9.766666666666667</v>
      </c>
      <c r="S33" s="31">
        <v>16</v>
      </c>
      <c r="T33" s="61">
        <f t="shared" si="3"/>
        <v>9.523809523809524</v>
      </c>
      <c r="U33" s="62">
        <f t="shared" si="4"/>
        <v>0.5992744252873564</v>
      </c>
      <c r="V33" s="31">
        <f t="shared" si="5"/>
        <v>0.6013244047619049</v>
      </c>
      <c r="W33" s="63">
        <f t="shared" si="6"/>
        <v>60.00944170771758</v>
      </c>
      <c r="X33" s="64">
        <f t="shared" si="7"/>
        <v>96.04166666666669</v>
      </c>
      <c r="Y33" s="64">
        <f t="shared" si="8"/>
        <v>36</v>
      </c>
      <c r="Z33" s="64">
        <f t="shared" si="9"/>
        <v>60.01666666666668</v>
      </c>
    </row>
    <row r="34" spans="1:26" ht="24" customHeight="1">
      <c r="A34" s="6">
        <v>29</v>
      </c>
      <c r="B34" s="7">
        <v>20049029</v>
      </c>
      <c r="C34" s="7" t="s">
        <v>54</v>
      </c>
      <c r="D34" s="8" t="s">
        <v>26</v>
      </c>
      <c r="E34" s="30">
        <v>94</v>
      </c>
      <c r="F34" s="31">
        <f t="shared" si="12"/>
        <v>4.7</v>
      </c>
      <c r="G34" s="31">
        <v>98</v>
      </c>
      <c r="H34" s="31">
        <f t="shared" si="10"/>
        <v>4.9</v>
      </c>
      <c r="I34" s="31">
        <v>88</v>
      </c>
      <c r="J34" s="31">
        <f t="shared" si="13"/>
        <v>4.4</v>
      </c>
      <c r="K34" s="31">
        <v>96.75</v>
      </c>
      <c r="L34" s="31">
        <f t="shared" si="0"/>
        <v>9.675</v>
      </c>
      <c r="M34" s="31">
        <v>21</v>
      </c>
      <c r="N34" s="47">
        <f t="shared" si="11"/>
        <v>12.672413793103447</v>
      </c>
      <c r="O34" s="30">
        <v>95.25</v>
      </c>
      <c r="P34" s="31">
        <f t="shared" si="1"/>
        <v>4.7625</v>
      </c>
      <c r="Q34" s="31">
        <v>87.66666666666667</v>
      </c>
      <c r="R34" s="31">
        <f t="shared" si="2"/>
        <v>8.766666666666667</v>
      </c>
      <c r="S34" s="31">
        <v>22</v>
      </c>
      <c r="T34" s="61">
        <f t="shared" si="3"/>
        <v>13.095238095238095</v>
      </c>
      <c r="U34" s="62">
        <f t="shared" si="4"/>
        <v>0.6057902298850575</v>
      </c>
      <c r="V34" s="31">
        <f t="shared" si="5"/>
        <v>0.6656101190476191</v>
      </c>
      <c r="W34" s="63">
        <f t="shared" si="6"/>
        <v>62.97181855500821</v>
      </c>
      <c r="X34" s="64">
        <f t="shared" si="7"/>
        <v>93.01041666666669</v>
      </c>
      <c r="Y34" s="64">
        <f t="shared" si="8"/>
        <v>43</v>
      </c>
      <c r="Z34" s="64">
        <f t="shared" si="9"/>
        <v>63.00416666666668</v>
      </c>
    </row>
    <row r="35" spans="1:26" ht="24" customHeight="1">
      <c r="A35" s="6">
        <v>30</v>
      </c>
      <c r="B35" s="7">
        <v>20049030</v>
      </c>
      <c r="C35" s="7" t="s">
        <v>55</v>
      </c>
      <c r="D35" s="8" t="s">
        <v>26</v>
      </c>
      <c r="E35" s="30">
        <v>92.25</v>
      </c>
      <c r="F35" s="31">
        <f t="shared" si="12"/>
        <v>4.6125</v>
      </c>
      <c r="G35" s="31">
        <v>98</v>
      </c>
      <c r="H35" s="31">
        <f t="shared" si="10"/>
        <v>4.9</v>
      </c>
      <c r="I35" s="31">
        <v>52</v>
      </c>
      <c r="J35" s="31">
        <f t="shared" si="13"/>
        <v>2.6</v>
      </c>
      <c r="K35" s="31">
        <v>92.5</v>
      </c>
      <c r="L35" s="31">
        <f t="shared" si="0"/>
        <v>9.25</v>
      </c>
      <c r="M35" s="31">
        <v>26</v>
      </c>
      <c r="N35" s="47">
        <f t="shared" si="11"/>
        <v>15.689655172413794</v>
      </c>
      <c r="O35" s="30">
        <v>94</v>
      </c>
      <c r="P35" s="31">
        <f t="shared" si="1"/>
        <v>4.7</v>
      </c>
      <c r="Q35" s="31">
        <v>95.33333333333333</v>
      </c>
      <c r="R35" s="31">
        <f t="shared" si="2"/>
        <v>9.533333333333333</v>
      </c>
      <c r="S35" s="31">
        <v>15</v>
      </c>
      <c r="T35" s="61">
        <f t="shared" si="3"/>
        <v>8.928571428571429</v>
      </c>
      <c r="U35" s="62">
        <f t="shared" si="4"/>
        <v>0.6175359195402298</v>
      </c>
      <c r="V35" s="31">
        <f t="shared" si="5"/>
        <v>0.5790476190476191</v>
      </c>
      <c r="W35" s="63">
        <f t="shared" si="6"/>
        <v>60.214059934318556</v>
      </c>
      <c r="X35" s="64">
        <f t="shared" si="7"/>
        <v>88.98958333333333</v>
      </c>
      <c r="Y35" s="64">
        <f t="shared" si="8"/>
        <v>41</v>
      </c>
      <c r="Z35" s="64">
        <f t="shared" si="9"/>
        <v>60.195833333333326</v>
      </c>
    </row>
    <row r="36" spans="1:26" ht="24" customHeight="1">
      <c r="A36" s="6">
        <v>31</v>
      </c>
      <c r="B36" s="7">
        <v>20049031</v>
      </c>
      <c r="C36" s="7" t="s">
        <v>56</v>
      </c>
      <c r="D36" s="8" t="s">
        <v>26</v>
      </c>
      <c r="E36" s="30">
        <v>77.5</v>
      </c>
      <c r="F36" s="31">
        <f t="shared" si="12"/>
        <v>3.875</v>
      </c>
      <c r="G36" s="31">
        <v>87</v>
      </c>
      <c r="H36" s="31">
        <f t="shared" si="10"/>
        <v>4.3500000000000005</v>
      </c>
      <c r="I36" s="31">
        <v>58</v>
      </c>
      <c r="J36" s="31">
        <f t="shared" si="13"/>
        <v>2.9000000000000004</v>
      </c>
      <c r="K36" s="31">
        <v>90.25</v>
      </c>
      <c r="L36" s="31">
        <f t="shared" si="0"/>
        <v>9.025</v>
      </c>
      <c r="M36" s="31">
        <v>31</v>
      </c>
      <c r="N36" s="47">
        <f t="shared" si="11"/>
        <v>18.70689655172414</v>
      </c>
      <c r="O36" s="30">
        <v>90.25</v>
      </c>
      <c r="P36" s="31">
        <f t="shared" si="1"/>
        <v>4.5125</v>
      </c>
      <c r="Q36" s="31">
        <v>78.66666666666667</v>
      </c>
      <c r="R36" s="31">
        <f t="shared" si="2"/>
        <v>7.866666666666667</v>
      </c>
      <c r="S36" s="31">
        <v>23</v>
      </c>
      <c r="T36" s="61">
        <f t="shared" si="3"/>
        <v>13.69047619047619</v>
      </c>
      <c r="U36" s="62">
        <f t="shared" si="4"/>
        <v>0.6476149425287356</v>
      </c>
      <c r="V36" s="31">
        <f t="shared" si="5"/>
        <v>0.6517410714285714</v>
      </c>
      <c r="W36" s="63">
        <f t="shared" si="6"/>
        <v>64.926539408867</v>
      </c>
      <c r="X36" s="64">
        <f t="shared" si="7"/>
        <v>81.32291666666667</v>
      </c>
      <c r="Y36" s="64">
        <f t="shared" si="8"/>
        <v>54</v>
      </c>
      <c r="Z36" s="64">
        <f t="shared" si="9"/>
        <v>64.92916666666667</v>
      </c>
    </row>
    <row r="37" spans="1:26" ht="24" customHeight="1">
      <c r="A37" s="6">
        <v>32</v>
      </c>
      <c r="B37" s="7">
        <v>20049032</v>
      </c>
      <c r="C37" s="7" t="s">
        <v>57</v>
      </c>
      <c r="D37" s="8" t="s">
        <v>26</v>
      </c>
      <c r="E37" s="30">
        <v>87.75</v>
      </c>
      <c r="F37" s="31">
        <f t="shared" si="12"/>
        <v>4.3875</v>
      </c>
      <c r="G37" s="31">
        <v>90</v>
      </c>
      <c r="H37" s="31">
        <f t="shared" si="10"/>
        <v>4.5</v>
      </c>
      <c r="I37" s="31">
        <v>40</v>
      </c>
      <c r="J37" s="31">
        <f t="shared" si="13"/>
        <v>2</v>
      </c>
      <c r="K37" s="31">
        <v>89.75</v>
      </c>
      <c r="L37" s="31">
        <f t="shared" si="0"/>
        <v>8.975</v>
      </c>
      <c r="M37" s="31">
        <v>34</v>
      </c>
      <c r="N37" s="47">
        <f t="shared" si="11"/>
        <v>20.51724137931034</v>
      </c>
      <c r="O37" s="30">
        <v>94</v>
      </c>
      <c r="P37" s="31">
        <f t="shared" si="1"/>
        <v>4.7</v>
      </c>
      <c r="Q37" s="31">
        <v>79.33333333333333</v>
      </c>
      <c r="R37" s="31">
        <f t="shared" si="2"/>
        <v>7.933333333333334</v>
      </c>
      <c r="S37" s="31">
        <v>12</v>
      </c>
      <c r="T37" s="61">
        <f t="shared" si="3"/>
        <v>7.142857142857143</v>
      </c>
      <c r="U37" s="62">
        <f t="shared" si="4"/>
        <v>0.6729956896551723</v>
      </c>
      <c r="V37" s="31">
        <f t="shared" si="5"/>
        <v>0.4944047619047619</v>
      </c>
      <c r="W37" s="63">
        <f t="shared" si="6"/>
        <v>60.15593185550082</v>
      </c>
      <c r="X37" s="64">
        <f t="shared" si="7"/>
        <v>81.23958333333331</v>
      </c>
      <c r="Y37" s="64">
        <f t="shared" si="8"/>
        <v>46</v>
      </c>
      <c r="Z37" s="64">
        <f t="shared" si="9"/>
        <v>60.09583333333333</v>
      </c>
    </row>
    <row r="38" spans="1:26" ht="24" customHeight="1">
      <c r="A38" s="6">
        <v>33</v>
      </c>
      <c r="B38" s="7">
        <v>20049033</v>
      </c>
      <c r="C38" s="7" t="s">
        <v>58</v>
      </c>
      <c r="D38" s="8" t="s">
        <v>26</v>
      </c>
      <c r="E38" s="30">
        <v>98</v>
      </c>
      <c r="F38" s="31">
        <f t="shared" si="12"/>
        <v>4.9</v>
      </c>
      <c r="G38" s="31">
        <v>90</v>
      </c>
      <c r="H38" s="31">
        <f t="shared" si="10"/>
        <v>4.5</v>
      </c>
      <c r="I38" s="31">
        <v>50</v>
      </c>
      <c r="J38" s="31">
        <f t="shared" si="13"/>
        <v>2.5</v>
      </c>
      <c r="K38" s="31">
        <v>96.75</v>
      </c>
      <c r="L38" s="31">
        <f t="shared" si="0"/>
        <v>9.675</v>
      </c>
      <c r="M38" s="31">
        <v>35</v>
      </c>
      <c r="N38" s="47">
        <f t="shared" si="11"/>
        <v>21.120689655172413</v>
      </c>
      <c r="O38" s="30">
        <v>94</v>
      </c>
      <c r="P38" s="31">
        <f t="shared" si="1"/>
        <v>4.7</v>
      </c>
      <c r="Q38" s="31">
        <v>86.66666666666667</v>
      </c>
      <c r="R38" s="31">
        <f t="shared" si="2"/>
        <v>8.666666666666668</v>
      </c>
      <c r="S38" s="31">
        <v>26</v>
      </c>
      <c r="T38" s="61">
        <f t="shared" si="3"/>
        <v>15.476190476190476</v>
      </c>
      <c r="U38" s="62">
        <f t="shared" si="4"/>
        <v>0.711594827586207</v>
      </c>
      <c r="V38" s="31">
        <f t="shared" si="5"/>
        <v>0.7210714285714286</v>
      </c>
      <c r="W38" s="63">
        <f t="shared" si="6"/>
        <v>71.53854679802957</v>
      </c>
      <c r="X38" s="64">
        <f t="shared" si="7"/>
        <v>87.35416666666667</v>
      </c>
      <c r="Y38" s="64">
        <f t="shared" si="8"/>
        <v>61</v>
      </c>
      <c r="Z38" s="64">
        <f t="shared" si="9"/>
        <v>71.54166666666667</v>
      </c>
    </row>
    <row r="39" spans="1:26" ht="24" customHeight="1">
      <c r="A39" s="32">
        <v>34</v>
      </c>
      <c r="B39" s="33">
        <v>20049034</v>
      </c>
      <c r="C39" s="33" t="s">
        <v>59</v>
      </c>
      <c r="D39" s="34" t="s">
        <v>26</v>
      </c>
      <c r="E39" s="35">
        <v>80.25</v>
      </c>
      <c r="F39" s="36">
        <f t="shared" si="12"/>
        <v>4.0125</v>
      </c>
      <c r="G39" s="36">
        <v>75</v>
      </c>
      <c r="H39" s="36">
        <f t="shared" si="10"/>
        <v>3.75</v>
      </c>
      <c r="I39" s="36">
        <v>64</v>
      </c>
      <c r="J39" s="36">
        <f t="shared" si="13"/>
        <v>3.2</v>
      </c>
      <c r="K39" s="36">
        <v>93.75</v>
      </c>
      <c r="L39" s="36">
        <f aca="true" t="shared" si="14" ref="L39:L85">K39*0.1</f>
        <v>9.375</v>
      </c>
      <c r="M39" s="36">
        <v>13</v>
      </c>
      <c r="N39" s="48">
        <f t="shared" si="11"/>
        <v>7.844827586206897</v>
      </c>
      <c r="O39" s="35">
        <v>94</v>
      </c>
      <c r="P39" s="36">
        <f aca="true" t="shared" si="15" ref="P39:P85">O39*0.05</f>
        <v>4.7</v>
      </c>
      <c r="Q39" s="36">
        <v>47.333333333333336</v>
      </c>
      <c r="R39" s="36">
        <f aca="true" t="shared" si="16" ref="R39:R85">Q39*0.1</f>
        <v>4.733333333333333</v>
      </c>
      <c r="S39" s="36">
        <v>7</v>
      </c>
      <c r="T39" s="65">
        <f aca="true" t="shared" si="17" ref="T39:T85">S39*100/42*0.25</f>
        <v>4.166666666666667</v>
      </c>
      <c r="U39" s="66">
        <f aca="true" t="shared" si="18" ref="U39:U85">(F39+H39+J39+L39+N39)/60</f>
        <v>0.4697054597701149</v>
      </c>
      <c r="V39" s="36">
        <f aca="true" t="shared" si="19" ref="V39:V70">(P39+R39+T39)/40</f>
        <v>0.34</v>
      </c>
      <c r="W39" s="67">
        <f aca="true" t="shared" si="20" ref="W39:W85">F39+H39+J39+L39+N39+P39+R39+T39</f>
        <v>41.7823275862069</v>
      </c>
      <c r="X39" s="64">
        <f aca="true" t="shared" si="21" ref="X39:X85">(F39+H39+J39+L39+P39+R39)/40*100</f>
        <v>74.42708333333333</v>
      </c>
      <c r="Y39" s="64">
        <f aca="true" t="shared" si="22" ref="Y39:Y85">M39+S39</f>
        <v>20</v>
      </c>
      <c r="Z39" s="64">
        <f aca="true" t="shared" si="23" ref="Z39:Z85">X39*0.4+Y39*0.6</f>
        <v>41.77083333333333</v>
      </c>
    </row>
    <row r="40" spans="1:26" ht="24" customHeight="1">
      <c r="A40" s="6">
        <v>35</v>
      </c>
      <c r="B40" s="7">
        <v>20049035</v>
      </c>
      <c r="C40" s="7" t="s">
        <v>60</v>
      </c>
      <c r="D40" s="8" t="s">
        <v>26</v>
      </c>
      <c r="E40" s="30">
        <v>89.5</v>
      </c>
      <c r="F40" s="31">
        <f t="shared" si="12"/>
        <v>4.4750000000000005</v>
      </c>
      <c r="G40" s="31">
        <v>70</v>
      </c>
      <c r="H40" s="31">
        <f aca="true" t="shared" si="24" ref="H40:H85">G40*0.05</f>
        <v>3.5</v>
      </c>
      <c r="I40" s="31">
        <v>38</v>
      </c>
      <c r="J40" s="31">
        <f t="shared" si="13"/>
        <v>1.9000000000000001</v>
      </c>
      <c r="K40" s="31">
        <v>90.5</v>
      </c>
      <c r="L40" s="31">
        <f t="shared" si="14"/>
        <v>9.05</v>
      </c>
      <c r="M40" s="31">
        <v>12</v>
      </c>
      <c r="N40" s="47">
        <f aca="true" t="shared" si="25" ref="N40:N85">M40*100/58*0.35</f>
        <v>7.241379310344827</v>
      </c>
      <c r="O40" s="30">
        <v>94</v>
      </c>
      <c r="P40" s="31">
        <f t="shared" si="15"/>
        <v>4.7</v>
      </c>
      <c r="Q40" s="31">
        <v>79.33333333333333</v>
      </c>
      <c r="R40" s="31">
        <f t="shared" si="16"/>
        <v>7.933333333333334</v>
      </c>
      <c r="S40" s="31">
        <v>6</v>
      </c>
      <c r="T40" s="61">
        <f t="shared" si="17"/>
        <v>3.5714285714285716</v>
      </c>
      <c r="U40" s="62">
        <f t="shared" si="18"/>
        <v>0.4361063218390805</v>
      </c>
      <c r="V40" s="31">
        <f t="shared" si="19"/>
        <v>0.40511904761904766</v>
      </c>
      <c r="W40" s="63">
        <f t="shared" si="20"/>
        <v>42.37114121510673</v>
      </c>
      <c r="X40" s="64">
        <f t="shared" si="21"/>
        <v>78.89583333333333</v>
      </c>
      <c r="Y40" s="64">
        <f t="shared" si="22"/>
        <v>18</v>
      </c>
      <c r="Z40" s="64">
        <f t="shared" si="23"/>
        <v>42.358333333333334</v>
      </c>
    </row>
    <row r="41" spans="1:26" ht="24" customHeight="1">
      <c r="A41" s="37">
        <v>36</v>
      </c>
      <c r="B41" s="38">
        <v>20049036</v>
      </c>
      <c r="C41" s="38" t="s">
        <v>61</v>
      </c>
      <c r="D41" s="39" t="s">
        <v>26</v>
      </c>
      <c r="E41" s="40">
        <v>98.75</v>
      </c>
      <c r="F41" s="41">
        <f aca="true" t="shared" si="26" ref="F41:F85">E41*0.05</f>
        <v>4.9375</v>
      </c>
      <c r="G41" s="41">
        <v>99.99</v>
      </c>
      <c r="H41" s="41">
        <f t="shared" si="24"/>
        <v>4.9995</v>
      </c>
      <c r="I41" s="41">
        <v>68</v>
      </c>
      <c r="J41" s="41">
        <f aca="true" t="shared" si="27" ref="J41:J85">I41*0.05</f>
        <v>3.4000000000000004</v>
      </c>
      <c r="K41" s="41">
        <v>98.5</v>
      </c>
      <c r="L41" s="41">
        <f t="shared" si="14"/>
        <v>9.850000000000001</v>
      </c>
      <c r="M41" s="41">
        <v>23</v>
      </c>
      <c r="N41" s="49">
        <f t="shared" si="25"/>
        <v>13.879310344827585</v>
      </c>
      <c r="O41" s="40">
        <v>99.75</v>
      </c>
      <c r="P41" s="41">
        <f t="shared" si="15"/>
        <v>4.987500000000001</v>
      </c>
      <c r="Q41" s="41">
        <v>99</v>
      </c>
      <c r="R41" s="41">
        <f t="shared" si="16"/>
        <v>9.9</v>
      </c>
      <c r="S41" s="41">
        <v>13</v>
      </c>
      <c r="T41" s="68">
        <f t="shared" si="17"/>
        <v>7.738095238095238</v>
      </c>
      <c r="U41" s="69">
        <f t="shared" si="18"/>
        <v>0.6177718390804599</v>
      </c>
      <c r="V41" s="41">
        <f t="shared" si="19"/>
        <v>0.565639880952381</v>
      </c>
      <c r="W41" s="70">
        <f t="shared" si="20"/>
        <v>59.691905582922836</v>
      </c>
      <c r="X41" s="64">
        <f t="shared" si="21"/>
        <v>95.18625000000002</v>
      </c>
      <c r="Y41" s="64">
        <f t="shared" si="22"/>
        <v>36</v>
      </c>
      <c r="Z41" s="64">
        <f t="shared" si="23"/>
        <v>59.67450000000001</v>
      </c>
    </row>
    <row r="42" spans="1:26" ht="24" customHeight="1">
      <c r="A42" s="6">
        <v>37</v>
      </c>
      <c r="B42" s="7">
        <v>20049037</v>
      </c>
      <c r="C42" s="7" t="s">
        <v>62</v>
      </c>
      <c r="D42" s="8" t="s">
        <v>26</v>
      </c>
      <c r="E42" s="30">
        <v>84.5</v>
      </c>
      <c r="F42" s="31">
        <f t="shared" si="26"/>
        <v>4.2250000000000005</v>
      </c>
      <c r="G42" s="31">
        <v>67</v>
      </c>
      <c r="H42" s="31">
        <f t="shared" si="24"/>
        <v>3.35</v>
      </c>
      <c r="I42" s="31">
        <v>92</v>
      </c>
      <c r="J42" s="31">
        <f t="shared" si="27"/>
        <v>4.6000000000000005</v>
      </c>
      <c r="K42" s="31">
        <v>84.25</v>
      </c>
      <c r="L42" s="31">
        <f t="shared" si="14"/>
        <v>8.425</v>
      </c>
      <c r="M42" s="31">
        <v>9</v>
      </c>
      <c r="N42" s="47">
        <f t="shared" si="25"/>
        <v>5.43103448275862</v>
      </c>
      <c r="O42" s="30">
        <v>92</v>
      </c>
      <c r="P42" s="31">
        <f t="shared" si="15"/>
        <v>4.6000000000000005</v>
      </c>
      <c r="Q42" s="31">
        <v>85</v>
      </c>
      <c r="R42" s="31">
        <f t="shared" si="16"/>
        <v>8.5</v>
      </c>
      <c r="S42" s="31">
        <v>6</v>
      </c>
      <c r="T42" s="61">
        <f t="shared" si="17"/>
        <v>3.5714285714285716</v>
      </c>
      <c r="U42" s="62">
        <f t="shared" si="18"/>
        <v>0.43385057471264366</v>
      </c>
      <c r="V42" s="31">
        <f t="shared" si="19"/>
        <v>0.41678571428571437</v>
      </c>
      <c r="W42" s="63">
        <f t="shared" si="20"/>
        <v>42.70246305418719</v>
      </c>
      <c r="X42" s="64">
        <f t="shared" si="21"/>
        <v>84.25</v>
      </c>
      <c r="Y42" s="64">
        <f t="shared" si="22"/>
        <v>15</v>
      </c>
      <c r="Z42" s="64">
        <f t="shared" si="23"/>
        <v>42.7</v>
      </c>
    </row>
    <row r="43" spans="1:26" ht="24" customHeight="1">
      <c r="A43" s="6">
        <v>38</v>
      </c>
      <c r="B43" s="7">
        <v>20049038</v>
      </c>
      <c r="C43" s="7" t="s">
        <v>63</v>
      </c>
      <c r="D43" s="8" t="s">
        <v>26</v>
      </c>
      <c r="E43" s="30">
        <v>88.5</v>
      </c>
      <c r="F43" s="31">
        <f t="shared" si="26"/>
        <v>4.425</v>
      </c>
      <c r="G43" s="31">
        <v>67</v>
      </c>
      <c r="H43" s="31">
        <f t="shared" si="24"/>
        <v>3.35</v>
      </c>
      <c r="I43" s="31">
        <v>82</v>
      </c>
      <c r="J43" s="31">
        <f t="shared" si="27"/>
        <v>4.1000000000000005</v>
      </c>
      <c r="K43" s="31">
        <v>86.5</v>
      </c>
      <c r="L43" s="31">
        <f t="shared" si="14"/>
        <v>8.65</v>
      </c>
      <c r="M43" s="31">
        <v>26</v>
      </c>
      <c r="N43" s="47">
        <f t="shared" si="25"/>
        <v>15.689655172413794</v>
      </c>
      <c r="O43" s="30">
        <v>92</v>
      </c>
      <c r="P43" s="31">
        <f t="shared" si="15"/>
        <v>4.6000000000000005</v>
      </c>
      <c r="Q43" s="31">
        <v>85</v>
      </c>
      <c r="R43" s="31">
        <f t="shared" si="16"/>
        <v>8.5</v>
      </c>
      <c r="S43" s="31">
        <v>8</v>
      </c>
      <c r="T43" s="61">
        <f t="shared" si="17"/>
        <v>4.761904761904762</v>
      </c>
      <c r="U43" s="62">
        <f t="shared" si="18"/>
        <v>0.6035775862068965</v>
      </c>
      <c r="V43" s="31">
        <f t="shared" si="19"/>
        <v>0.4465476190476191</v>
      </c>
      <c r="W43" s="63">
        <f t="shared" si="20"/>
        <v>54.07655993431855</v>
      </c>
      <c r="X43" s="64">
        <f t="shared" si="21"/>
        <v>84.0625</v>
      </c>
      <c r="Y43" s="64">
        <f t="shared" si="22"/>
        <v>34</v>
      </c>
      <c r="Z43" s="64">
        <f t="shared" si="23"/>
        <v>54.025</v>
      </c>
    </row>
    <row r="44" spans="1:26" ht="24" customHeight="1">
      <c r="A44" s="6">
        <v>39</v>
      </c>
      <c r="B44" s="7">
        <v>20049039</v>
      </c>
      <c r="C44" s="7" t="s">
        <v>64</v>
      </c>
      <c r="D44" s="8" t="s">
        <v>26</v>
      </c>
      <c r="E44" s="30">
        <v>94.75</v>
      </c>
      <c r="F44" s="31">
        <f t="shared" si="26"/>
        <v>4.7375</v>
      </c>
      <c r="G44" s="31">
        <v>79</v>
      </c>
      <c r="H44" s="31">
        <f t="shared" si="24"/>
        <v>3.95</v>
      </c>
      <c r="I44" s="31">
        <v>92</v>
      </c>
      <c r="J44" s="31">
        <f t="shared" si="27"/>
        <v>4.6000000000000005</v>
      </c>
      <c r="K44" s="31">
        <v>89.25</v>
      </c>
      <c r="L44" s="31">
        <f t="shared" si="14"/>
        <v>8.925</v>
      </c>
      <c r="M44" s="31">
        <v>40</v>
      </c>
      <c r="N44" s="47">
        <f t="shared" si="25"/>
        <v>24.137931034482758</v>
      </c>
      <c r="O44" s="30">
        <v>85.5</v>
      </c>
      <c r="P44" s="31">
        <f t="shared" si="15"/>
        <v>4.275</v>
      </c>
      <c r="Q44" s="31">
        <v>84</v>
      </c>
      <c r="R44" s="31">
        <f t="shared" si="16"/>
        <v>8.4</v>
      </c>
      <c r="S44" s="31">
        <v>13</v>
      </c>
      <c r="T44" s="61">
        <f t="shared" si="17"/>
        <v>7.738095238095238</v>
      </c>
      <c r="U44" s="62">
        <f t="shared" si="18"/>
        <v>0.772507183908046</v>
      </c>
      <c r="V44" s="31">
        <f t="shared" si="19"/>
        <v>0.510327380952381</v>
      </c>
      <c r="W44" s="63">
        <f t="shared" si="20"/>
        <v>66.76352627257799</v>
      </c>
      <c r="X44" s="64">
        <f t="shared" si="21"/>
        <v>87.21875000000001</v>
      </c>
      <c r="Y44" s="64">
        <f t="shared" si="22"/>
        <v>53</v>
      </c>
      <c r="Z44" s="64">
        <f t="shared" si="23"/>
        <v>66.6875</v>
      </c>
    </row>
    <row r="45" spans="1:26" ht="24" customHeight="1">
      <c r="A45" s="6">
        <v>40</v>
      </c>
      <c r="B45" s="7">
        <v>20049040</v>
      </c>
      <c r="C45" s="7" t="s">
        <v>65</v>
      </c>
      <c r="D45" s="8" t="s">
        <v>26</v>
      </c>
      <c r="E45" s="30">
        <v>94.75</v>
      </c>
      <c r="F45" s="31">
        <f t="shared" si="26"/>
        <v>4.7375</v>
      </c>
      <c r="G45" s="31">
        <v>99</v>
      </c>
      <c r="H45" s="31">
        <f t="shared" si="24"/>
        <v>4.95</v>
      </c>
      <c r="I45" s="31">
        <v>92</v>
      </c>
      <c r="J45" s="31">
        <f t="shared" si="27"/>
        <v>4.6000000000000005</v>
      </c>
      <c r="K45" s="31">
        <v>97.25</v>
      </c>
      <c r="L45" s="31">
        <f t="shared" si="14"/>
        <v>9.725000000000001</v>
      </c>
      <c r="M45" s="31">
        <v>21</v>
      </c>
      <c r="N45" s="47">
        <f t="shared" si="25"/>
        <v>12.672413793103447</v>
      </c>
      <c r="O45" s="30">
        <v>94.25</v>
      </c>
      <c r="P45" s="31">
        <f t="shared" si="15"/>
        <v>4.7125</v>
      </c>
      <c r="Q45" s="31">
        <v>97.33333333333333</v>
      </c>
      <c r="R45" s="31">
        <f t="shared" si="16"/>
        <v>9.733333333333334</v>
      </c>
      <c r="S45" s="31">
        <v>15</v>
      </c>
      <c r="T45" s="61">
        <f t="shared" si="17"/>
        <v>8.928571428571429</v>
      </c>
      <c r="U45" s="62">
        <f t="shared" si="18"/>
        <v>0.6114152298850575</v>
      </c>
      <c r="V45" s="31">
        <f t="shared" si="19"/>
        <v>0.5843601190476191</v>
      </c>
      <c r="W45" s="63">
        <f t="shared" si="20"/>
        <v>60.05931855500821</v>
      </c>
      <c r="X45" s="64">
        <f t="shared" si="21"/>
        <v>96.14583333333334</v>
      </c>
      <c r="Y45" s="64">
        <f t="shared" si="22"/>
        <v>36</v>
      </c>
      <c r="Z45" s="64">
        <f t="shared" si="23"/>
        <v>60.05833333333334</v>
      </c>
    </row>
    <row r="46" spans="1:26" ht="24" customHeight="1">
      <c r="A46" s="6">
        <v>41</v>
      </c>
      <c r="B46" s="7" t="s">
        <v>66</v>
      </c>
      <c r="C46" s="7" t="s">
        <v>67</v>
      </c>
      <c r="D46" s="8" t="s">
        <v>68</v>
      </c>
      <c r="E46" s="30">
        <v>89.5</v>
      </c>
      <c r="F46" s="31">
        <f t="shared" si="26"/>
        <v>4.4750000000000005</v>
      </c>
      <c r="G46" s="31">
        <v>92</v>
      </c>
      <c r="H46" s="31">
        <f t="shared" si="24"/>
        <v>4.6000000000000005</v>
      </c>
      <c r="I46" s="31">
        <v>84</v>
      </c>
      <c r="J46" s="31">
        <f t="shared" si="27"/>
        <v>4.2</v>
      </c>
      <c r="K46" s="31">
        <v>91.5</v>
      </c>
      <c r="L46" s="31">
        <f t="shared" si="14"/>
        <v>9.15</v>
      </c>
      <c r="M46" s="31">
        <v>45</v>
      </c>
      <c r="N46" s="47">
        <f t="shared" si="25"/>
        <v>27.155172413793103</v>
      </c>
      <c r="O46" s="30">
        <v>91.66666666666667</v>
      </c>
      <c r="P46" s="31">
        <f t="shared" si="15"/>
        <v>4.583333333333334</v>
      </c>
      <c r="Q46" s="31">
        <v>88</v>
      </c>
      <c r="R46" s="31">
        <f t="shared" si="16"/>
        <v>8.8</v>
      </c>
      <c r="S46" s="31">
        <v>5</v>
      </c>
      <c r="T46" s="61">
        <f t="shared" si="17"/>
        <v>2.9761904761904763</v>
      </c>
      <c r="U46" s="62">
        <f t="shared" si="18"/>
        <v>0.8263362068965517</v>
      </c>
      <c r="V46" s="31">
        <f t="shared" si="19"/>
        <v>0.40898809523809526</v>
      </c>
      <c r="W46" s="63">
        <f t="shared" si="20"/>
        <v>65.93969622331693</v>
      </c>
      <c r="X46" s="64">
        <f t="shared" si="21"/>
        <v>89.52083333333334</v>
      </c>
      <c r="Y46" s="64">
        <f t="shared" si="22"/>
        <v>50</v>
      </c>
      <c r="Z46" s="64">
        <f t="shared" si="23"/>
        <v>65.80833333333334</v>
      </c>
    </row>
    <row r="47" spans="1:26" ht="24" customHeight="1">
      <c r="A47" s="6">
        <v>42</v>
      </c>
      <c r="B47" s="7" t="s">
        <v>69</v>
      </c>
      <c r="C47" s="7" t="s">
        <v>70</v>
      </c>
      <c r="D47" s="8" t="s">
        <v>68</v>
      </c>
      <c r="E47" s="30">
        <v>89.25</v>
      </c>
      <c r="F47" s="31">
        <f t="shared" si="26"/>
        <v>4.4625</v>
      </c>
      <c r="G47" s="31">
        <v>90</v>
      </c>
      <c r="H47" s="31">
        <f t="shared" si="24"/>
        <v>4.5</v>
      </c>
      <c r="I47" s="31">
        <v>92</v>
      </c>
      <c r="J47" s="31">
        <f t="shared" si="27"/>
        <v>4.6000000000000005</v>
      </c>
      <c r="K47" s="31">
        <v>86</v>
      </c>
      <c r="L47" s="31">
        <f t="shared" si="14"/>
        <v>8.6</v>
      </c>
      <c r="M47" s="31">
        <v>42</v>
      </c>
      <c r="N47" s="47">
        <f t="shared" si="25"/>
        <v>25.344827586206893</v>
      </c>
      <c r="O47" s="30">
        <v>78.33333333333333</v>
      </c>
      <c r="P47" s="31">
        <f t="shared" si="15"/>
        <v>3.9166666666666665</v>
      </c>
      <c r="Q47" s="31">
        <v>82.5</v>
      </c>
      <c r="R47" s="31">
        <f t="shared" si="16"/>
        <v>8.25</v>
      </c>
      <c r="S47" s="31">
        <v>16</v>
      </c>
      <c r="T47" s="61">
        <f t="shared" si="17"/>
        <v>9.523809523809524</v>
      </c>
      <c r="U47" s="62">
        <f t="shared" si="18"/>
        <v>0.7917887931034483</v>
      </c>
      <c r="V47" s="31">
        <f t="shared" si="19"/>
        <v>0.5422619047619047</v>
      </c>
      <c r="W47" s="63">
        <f t="shared" si="20"/>
        <v>69.19780377668309</v>
      </c>
      <c r="X47" s="64">
        <f t="shared" si="21"/>
        <v>85.82291666666666</v>
      </c>
      <c r="Y47" s="64">
        <f t="shared" si="22"/>
        <v>58</v>
      </c>
      <c r="Z47" s="64">
        <f t="shared" si="23"/>
        <v>69.12916666666666</v>
      </c>
    </row>
    <row r="48" spans="1:26" ht="24" customHeight="1">
      <c r="A48" s="6">
        <v>43</v>
      </c>
      <c r="B48" s="7" t="s">
        <v>71</v>
      </c>
      <c r="C48" s="7" t="s">
        <v>72</v>
      </c>
      <c r="D48" s="8" t="s">
        <v>68</v>
      </c>
      <c r="E48" s="30">
        <v>73.75</v>
      </c>
      <c r="F48" s="31">
        <f t="shared" si="26"/>
        <v>3.6875</v>
      </c>
      <c r="G48" s="31">
        <v>85</v>
      </c>
      <c r="H48" s="31">
        <f t="shared" si="24"/>
        <v>4.25</v>
      </c>
      <c r="I48" s="31">
        <v>92</v>
      </c>
      <c r="J48" s="31">
        <f t="shared" si="27"/>
        <v>4.6000000000000005</v>
      </c>
      <c r="K48" s="31">
        <v>87.5</v>
      </c>
      <c r="L48" s="31">
        <f t="shared" si="14"/>
        <v>8.75</v>
      </c>
      <c r="M48" s="31">
        <v>32</v>
      </c>
      <c r="N48" s="47">
        <f t="shared" si="25"/>
        <v>19.310344827586203</v>
      </c>
      <c r="O48" s="30">
        <v>76.66666666666667</v>
      </c>
      <c r="P48" s="31">
        <f t="shared" si="15"/>
        <v>3.833333333333334</v>
      </c>
      <c r="Q48" s="31">
        <v>85</v>
      </c>
      <c r="R48" s="31">
        <f t="shared" si="16"/>
        <v>8.5</v>
      </c>
      <c r="S48" s="31">
        <v>9</v>
      </c>
      <c r="T48" s="61">
        <f t="shared" si="17"/>
        <v>5.357142857142857</v>
      </c>
      <c r="U48" s="62">
        <f t="shared" si="18"/>
        <v>0.6766307471264367</v>
      </c>
      <c r="V48" s="31">
        <f t="shared" si="19"/>
        <v>0.44226190476190474</v>
      </c>
      <c r="W48" s="63">
        <f t="shared" si="20"/>
        <v>58.28832101806239</v>
      </c>
      <c r="X48" s="64">
        <f t="shared" si="21"/>
        <v>84.05208333333334</v>
      </c>
      <c r="Y48" s="64">
        <f t="shared" si="22"/>
        <v>41</v>
      </c>
      <c r="Z48" s="64">
        <f t="shared" si="23"/>
        <v>58.22083333333333</v>
      </c>
    </row>
    <row r="49" spans="1:26" ht="24" customHeight="1">
      <c r="A49" s="6">
        <v>44</v>
      </c>
      <c r="B49" s="7" t="s">
        <v>73</v>
      </c>
      <c r="C49" s="7" t="s">
        <v>74</v>
      </c>
      <c r="D49" s="8" t="s">
        <v>68</v>
      </c>
      <c r="E49" s="30">
        <v>91.25</v>
      </c>
      <c r="F49" s="31">
        <f t="shared" si="26"/>
        <v>4.5625</v>
      </c>
      <c r="G49" s="31">
        <v>90</v>
      </c>
      <c r="H49" s="31">
        <f t="shared" si="24"/>
        <v>4.5</v>
      </c>
      <c r="I49" s="31">
        <v>70</v>
      </c>
      <c r="J49" s="31">
        <f t="shared" si="27"/>
        <v>3.5</v>
      </c>
      <c r="K49" s="31">
        <v>85</v>
      </c>
      <c r="L49" s="31">
        <f t="shared" si="14"/>
        <v>8.5</v>
      </c>
      <c r="M49" s="31">
        <v>42</v>
      </c>
      <c r="N49" s="47">
        <f t="shared" si="25"/>
        <v>25.344827586206893</v>
      </c>
      <c r="O49" s="30">
        <v>93.33333333333333</v>
      </c>
      <c r="P49" s="31">
        <f t="shared" si="15"/>
        <v>4.666666666666667</v>
      </c>
      <c r="Q49" s="31">
        <v>85</v>
      </c>
      <c r="R49" s="31">
        <f t="shared" si="16"/>
        <v>8.5</v>
      </c>
      <c r="S49" s="31">
        <v>13</v>
      </c>
      <c r="T49" s="61">
        <f t="shared" si="17"/>
        <v>7.738095238095238</v>
      </c>
      <c r="U49" s="62">
        <f t="shared" si="18"/>
        <v>0.7734554597701149</v>
      </c>
      <c r="V49" s="31">
        <f t="shared" si="19"/>
        <v>0.5226190476190476</v>
      </c>
      <c r="W49" s="63">
        <f t="shared" si="20"/>
        <v>67.31208949096879</v>
      </c>
      <c r="X49" s="64">
        <f t="shared" si="21"/>
        <v>85.57291666666667</v>
      </c>
      <c r="Y49" s="64">
        <f t="shared" si="22"/>
        <v>55</v>
      </c>
      <c r="Z49" s="64">
        <f t="shared" si="23"/>
        <v>67.22916666666667</v>
      </c>
    </row>
    <row r="50" spans="1:26" ht="24" customHeight="1">
      <c r="A50" s="6">
        <v>45</v>
      </c>
      <c r="B50" s="7" t="s">
        <v>75</v>
      </c>
      <c r="C50" s="7" t="s">
        <v>76</v>
      </c>
      <c r="D50" s="8" t="s">
        <v>68</v>
      </c>
      <c r="E50" s="30">
        <v>92.25</v>
      </c>
      <c r="F50" s="31">
        <f t="shared" si="26"/>
        <v>4.6125</v>
      </c>
      <c r="G50" s="31">
        <v>86</v>
      </c>
      <c r="H50" s="31">
        <f t="shared" si="24"/>
        <v>4.3</v>
      </c>
      <c r="I50" s="31">
        <v>50</v>
      </c>
      <c r="J50" s="31">
        <f t="shared" si="27"/>
        <v>2.5</v>
      </c>
      <c r="K50" s="31">
        <v>83.75</v>
      </c>
      <c r="L50" s="31">
        <f t="shared" si="14"/>
        <v>8.375</v>
      </c>
      <c r="M50" s="31">
        <v>32</v>
      </c>
      <c r="N50" s="47">
        <f t="shared" si="25"/>
        <v>19.310344827586203</v>
      </c>
      <c r="O50" s="30">
        <v>76.66666666666667</v>
      </c>
      <c r="P50" s="31">
        <f t="shared" si="15"/>
        <v>3.833333333333334</v>
      </c>
      <c r="Q50" s="31">
        <v>72.5</v>
      </c>
      <c r="R50" s="31">
        <f t="shared" si="16"/>
        <v>7.25</v>
      </c>
      <c r="S50" s="31">
        <v>6</v>
      </c>
      <c r="T50" s="61">
        <f t="shared" si="17"/>
        <v>3.5714285714285716</v>
      </c>
      <c r="U50" s="62">
        <f t="shared" si="18"/>
        <v>0.6516307471264366</v>
      </c>
      <c r="V50" s="31">
        <f t="shared" si="19"/>
        <v>0.36636904761904765</v>
      </c>
      <c r="W50" s="63">
        <f t="shared" si="20"/>
        <v>53.752606732348106</v>
      </c>
      <c r="X50" s="64">
        <f t="shared" si="21"/>
        <v>77.17708333333334</v>
      </c>
      <c r="Y50" s="64">
        <f t="shared" si="22"/>
        <v>38</v>
      </c>
      <c r="Z50" s="64">
        <f t="shared" si="23"/>
        <v>53.670833333333334</v>
      </c>
    </row>
    <row r="51" spans="1:26" ht="24" customHeight="1">
      <c r="A51" s="6">
        <v>46</v>
      </c>
      <c r="B51" s="7" t="s">
        <v>77</v>
      </c>
      <c r="C51" s="7" t="s">
        <v>78</v>
      </c>
      <c r="D51" s="8" t="s">
        <v>68</v>
      </c>
      <c r="E51" s="30">
        <v>90</v>
      </c>
      <c r="F51" s="31">
        <f t="shared" si="26"/>
        <v>4.5</v>
      </c>
      <c r="G51" s="31">
        <v>82</v>
      </c>
      <c r="H51" s="31">
        <f t="shared" si="24"/>
        <v>4.1000000000000005</v>
      </c>
      <c r="I51" s="31">
        <v>0</v>
      </c>
      <c r="J51" s="31">
        <f t="shared" si="27"/>
        <v>0</v>
      </c>
      <c r="K51" s="31">
        <v>87.5</v>
      </c>
      <c r="L51" s="31">
        <f t="shared" si="14"/>
        <v>8.75</v>
      </c>
      <c r="M51" s="31">
        <v>24</v>
      </c>
      <c r="N51" s="47">
        <f t="shared" si="25"/>
        <v>14.482758620689655</v>
      </c>
      <c r="O51" s="30">
        <v>80</v>
      </c>
      <c r="P51" s="31">
        <f t="shared" si="15"/>
        <v>4</v>
      </c>
      <c r="Q51" s="31">
        <v>80</v>
      </c>
      <c r="R51" s="31">
        <f t="shared" si="16"/>
        <v>8</v>
      </c>
      <c r="S51" s="31">
        <v>9</v>
      </c>
      <c r="T51" s="61">
        <f t="shared" si="17"/>
        <v>5.357142857142857</v>
      </c>
      <c r="U51" s="62">
        <f t="shared" si="18"/>
        <v>0.5305459770114943</v>
      </c>
      <c r="V51" s="31">
        <f t="shared" si="19"/>
        <v>0.43392857142857144</v>
      </c>
      <c r="W51" s="63">
        <f t="shared" si="20"/>
        <v>49.189901477832514</v>
      </c>
      <c r="X51" s="64">
        <f t="shared" si="21"/>
        <v>73.375</v>
      </c>
      <c r="Y51" s="64">
        <f t="shared" si="22"/>
        <v>33</v>
      </c>
      <c r="Z51" s="64">
        <f t="shared" si="23"/>
        <v>49.150000000000006</v>
      </c>
    </row>
    <row r="52" spans="1:26" ht="24" customHeight="1">
      <c r="A52" s="6">
        <v>47</v>
      </c>
      <c r="B52" s="7" t="s">
        <v>79</v>
      </c>
      <c r="C52" s="7" t="s">
        <v>80</v>
      </c>
      <c r="D52" s="8" t="s">
        <v>68</v>
      </c>
      <c r="E52" s="30">
        <v>89.5</v>
      </c>
      <c r="F52" s="31">
        <f t="shared" si="26"/>
        <v>4.4750000000000005</v>
      </c>
      <c r="G52" s="31">
        <v>85</v>
      </c>
      <c r="H52" s="31">
        <f t="shared" si="24"/>
        <v>4.25</v>
      </c>
      <c r="I52" s="31">
        <v>52</v>
      </c>
      <c r="J52" s="31">
        <f t="shared" si="27"/>
        <v>2.6</v>
      </c>
      <c r="K52" s="31">
        <v>91.25</v>
      </c>
      <c r="L52" s="31">
        <f t="shared" si="14"/>
        <v>9.125</v>
      </c>
      <c r="M52" s="31">
        <v>36</v>
      </c>
      <c r="N52" s="47">
        <f t="shared" si="25"/>
        <v>21.72413793103448</v>
      </c>
      <c r="O52" s="30">
        <v>88.33333333333333</v>
      </c>
      <c r="P52" s="31">
        <f t="shared" si="15"/>
        <v>4.416666666666667</v>
      </c>
      <c r="Q52" s="31">
        <v>82.5</v>
      </c>
      <c r="R52" s="31">
        <f t="shared" si="16"/>
        <v>8.25</v>
      </c>
      <c r="S52" s="31">
        <v>8</v>
      </c>
      <c r="T52" s="61">
        <f t="shared" si="17"/>
        <v>4.761904761904762</v>
      </c>
      <c r="U52" s="62">
        <f t="shared" si="18"/>
        <v>0.7029022988505746</v>
      </c>
      <c r="V52" s="31">
        <f t="shared" si="19"/>
        <v>0.4357142857142858</v>
      </c>
      <c r="W52" s="63">
        <f t="shared" si="20"/>
        <v>59.6027093596059</v>
      </c>
      <c r="X52" s="64">
        <f t="shared" si="21"/>
        <v>82.79166666666669</v>
      </c>
      <c r="Y52" s="64">
        <f t="shared" si="22"/>
        <v>44</v>
      </c>
      <c r="Z52" s="64">
        <f t="shared" si="23"/>
        <v>59.51666666666667</v>
      </c>
    </row>
    <row r="53" spans="1:26" ht="24" customHeight="1">
      <c r="A53" s="6">
        <v>48</v>
      </c>
      <c r="B53" s="7" t="s">
        <v>81</v>
      </c>
      <c r="C53" s="7" t="s">
        <v>82</v>
      </c>
      <c r="D53" s="8" t="s">
        <v>68</v>
      </c>
      <c r="E53" s="30">
        <v>92.25</v>
      </c>
      <c r="F53" s="31">
        <f t="shared" si="26"/>
        <v>4.6125</v>
      </c>
      <c r="G53" s="31">
        <v>90</v>
      </c>
      <c r="H53" s="31">
        <f t="shared" si="24"/>
        <v>4.5</v>
      </c>
      <c r="I53" s="31">
        <v>80</v>
      </c>
      <c r="J53" s="31">
        <f t="shared" si="27"/>
        <v>4</v>
      </c>
      <c r="K53" s="31">
        <v>88.75</v>
      </c>
      <c r="L53" s="31">
        <f t="shared" si="14"/>
        <v>8.875</v>
      </c>
      <c r="M53" s="31">
        <v>35</v>
      </c>
      <c r="N53" s="47">
        <f t="shared" si="25"/>
        <v>21.120689655172413</v>
      </c>
      <c r="O53" s="30">
        <v>90</v>
      </c>
      <c r="P53" s="31">
        <f t="shared" si="15"/>
        <v>4.5</v>
      </c>
      <c r="Q53" s="31">
        <v>85</v>
      </c>
      <c r="R53" s="31">
        <f t="shared" si="16"/>
        <v>8.5</v>
      </c>
      <c r="S53" s="31">
        <v>15</v>
      </c>
      <c r="T53" s="61">
        <f t="shared" si="17"/>
        <v>8.928571428571429</v>
      </c>
      <c r="U53" s="62">
        <f t="shared" si="18"/>
        <v>0.7184698275862068</v>
      </c>
      <c r="V53" s="31">
        <f t="shared" si="19"/>
        <v>0.5482142857142858</v>
      </c>
      <c r="W53" s="63">
        <f t="shared" si="20"/>
        <v>65.03676108374384</v>
      </c>
      <c r="X53" s="64">
        <f t="shared" si="21"/>
        <v>87.46875</v>
      </c>
      <c r="Y53" s="64">
        <f t="shared" si="22"/>
        <v>50</v>
      </c>
      <c r="Z53" s="64">
        <f t="shared" si="23"/>
        <v>64.98750000000001</v>
      </c>
    </row>
    <row r="54" spans="1:26" ht="24" customHeight="1">
      <c r="A54" s="6">
        <v>49</v>
      </c>
      <c r="B54" s="7" t="s">
        <v>83</v>
      </c>
      <c r="C54" s="7" t="s">
        <v>84</v>
      </c>
      <c r="D54" s="8" t="s">
        <v>68</v>
      </c>
      <c r="E54" s="30">
        <v>86.25</v>
      </c>
      <c r="F54" s="31">
        <f t="shared" si="26"/>
        <v>4.3125</v>
      </c>
      <c r="G54" s="31">
        <v>90</v>
      </c>
      <c r="H54" s="31">
        <f t="shared" si="24"/>
        <v>4.5</v>
      </c>
      <c r="I54" s="31">
        <v>72</v>
      </c>
      <c r="J54" s="31">
        <f t="shared" si="27"/>
        <v>3.6</v>
      </c>
      <c r="K54" s="31">
        <v>88.75</v>
      </c>
      <c r="L54" s="31">
        <f t="shared" si="14"/>
        <v>8.875</v>
      </c>
      <c r="M54" s="31">
        <v>44</v>
      </c>
      <c r="N54" s="47">
        <f t="shared" si="25"/>
        <v>26.551724137931032</v>
      </c>
      <c r="O54" s="30">
        <v>83.33333333333333</v>
      </c>
      <c r="P54" s="31">
        <f t="shared" si="15"/>
        <v>4.166666666666667</v>
      </c>
      <c r="Q54" s="31">
        <v>87.5</v>
      </c>
      <c r="R54" s="31">
        <f t="shared" si="16"/>
        <v>8.75</v>
      </c>
      <c r="S54" s="31">
        <v>24</v>
      </c>
      <c r="T54" s="61">
        <f t="shared" si="17"/>
        <v>14.285714285714286</v>
      </c>
      <c r="U54" s="62">
        <f t="shared" si="18"/>
        <v>0.7973204022988506</v>
      </c>
      <c r="V54" s="31">
        <f t="shared" si="19"/>
        <v>0.680059523809524</v>
      </c>
      <c r="W54" s="63">
        <f t="shared" si="20"/>
        <v>75.04160509031199</v>
      </c>
      <c r="X54" s="64">
        <f t="shared" si="21"/>
        <v>85.51041666666667</v>
      </c>
      <c r="Y54" s="64">
        <f t="shared" si="22"/>
        <v>68</v>
      </c>
      <c r="Z54" s="64">
        <f t="shared" si="23"/>
        <v>75.00416666666666</v>
      </c>
    </row>
    <row r="55" spans="1:26" ht="24" customHeight="1">
      <c r="A55" s="6">
        <v>50</v>
      </c>
      <c r="B55" s="7" t="s">
        <v>85</v>
      </c>
      <c r="C55" s="7" t="s">
        <v>86</v>
      </c>
      <c r="D55" s="8" t="s">
        <v>68</v>
      </c>
      <c r="E55" s="30">
        <v>81.25</v>
      </c>
      <c r="F55" s="31">
        <f t="shared" si="26"/>
        <v>4.0625</v>
      </c>
      <c r="G55" s="31">
        <v>70</v>
      </c>
      <c r="H55" s="31">
        <f t="shared" si="24"/>
        <v>3.5</v>
      </c>
      <c r="I55" s="31">
        <v>0</v>
      </c>
      <c r="J55" s="31">
        <f t="shared" si="27"/>
        <v>0</v>
      </c>
      <c r="K55" s="31">
        <v>81.25</v>
      </c>
      <c r="L55" s="31">
        <f t="shared" si="14"/>
        <v>8.125</v>
      </c>
      <c r="M55" s="31">
        <v>13</v>
      </c>
      <c r="N55" s="47">
        <f t="shared" si="25"/>
        <v>7.844827586206897</v>
      </c>
      <c r="O55" s="30">
        <v>78.33333333333333</v>
      </c>
      <c r="P55" s="31">
        <f t="shared" si="15"/>
        <v>3.9166666666666665</v>
      </c>
      <c r="Q55" s="31">
        <v>72.5</v>
      </c>
      <c r="R55" s="31">
        <f t="shared" si="16"/>
        <v>7.25</v>
      </c>
      <c r="S55" s="31">
        <v>9</v>
      </c>
      <c r="T55" s="61">
        <f t="shared" si="17"/>
        <v>5.357142857142857</v>
      </c>
      <c r="U55" s="62">
        <f t="shared" si="18"/>
        <v>0.39220545977011495</v>
      </c>
      <c r="V55" s="31">
        <f t="shared" si="19"/>
        <v>0.41309523809523807</v>
      </c>
      <c r="W55" s="63">
        <f t="shared" si="20"/>
        <v>40.056137110016415</v>
      </c>
      <c r="X55" s="64">
        <f t="shared" si="21"/>
        <v>67.13541666666667</v>
      </c>
      <c r="Y55" s="64">
        <f t="shared" si="22"/>
        <v>22</v>
      </c>
      <c r="Z55" s="64">
        <f t="shared" si="23"/>
        <v>40.054166666666674</v>
      </c>
    </row>
    <row r="56" spans="1:26" ht="24" customHeight="1">
      <c r="A56" s="6">
        <v>51</v>
      </c>
      <c r="B56" s="7" t="s">
        <v>87</v>
      </c>
      <c r="C56" s="7" t="s">
        <v>88</v>
      </c>
      <c r="D56" s="8" t="s">
        <v>68</v>
      </c>
      <c r="E56" s="30">
        <v>78.75</v>
      </c>
      <c r="F56" s="31">
        <f t="shared" si="26"/>
        <v>3.9375</v>
      </c>
      <c r="G56" s="31">
        <v>83</v>
      </c>
      <c r="H56" s="31">
        <f t="shared" si="24"/>
        <v>4.15</v>
      </c>
      <c r="I56" s="31">
        <v>88</v>
      </c>
      <c r="J56" s="31">
        <f t="shared" si="27"/>
        <v>4.4</v>
      </c>
      <c r="K56" s="31">
        <v>88.75</v>
      </c>
      <c r="L56" s="31">
        <f t="shared" si="14"/>
        <v>8.875</v>
      </c>
      <c r="M56" s="31">
        <v>25</v>
      </c>
      <c r="N56" s="47">
        <f t="shared" si="25"/>
        <v>15.086206896551724</v>
      </c>
      <c r="O56" s="30">
        <v>81.66666666666667</v>
      </c>
      <c r="P56" s="31">
        <f t="shared" si="15"/>
        <v>4.083333333333334</v>
      </c>
      <c r="Q56" s="31">
        <v>82.5</v>
      </c>
      <c r="R56" s="31">
        <f t="shared" si="16"/>
        <v>8.25</v>
      </c>
      <c r="S56" s="31">
        <v>10</v>
      </c>
      <c r="T56" s="61">
        <f t="shared" si="17"/>
        <v>5.9523809523809526</v>
      </c>
      <c r="U56" s="62">
        <f t="shared" si="18"/>
        <v>0.6074784482758621</v>
      </c>
      <c r="V56" s="31">
        <f t="shared" si="19"/>
        <v>0.45714285714285713</v>
      </c>
      <c r="W56" s="63">
        <f t="shared" si="20"/>
        <v>54.73442118226602</v>
      </c>
      <c r="X56" s="64">
        <f t="shared" si="21"/>
        <v>84.23958333333333</v>
      </c>
      <c r="Y56" s="64">
        <f t="shared" si="22"/>
        <v>35</v>
      </c>
      <c r="Z56" s="64">
        <f t="shared" si="23"/>
        <v>54.69583333333333</v>
      </c>
    </row>
    <row r="57" spans="1:26" ht="24" customHeight="1">
      <c r="A57" s="6">
        <v>52</v>
      </c>
      <c r="B57" s="7" t="s">
        <v>89</v>
      </c>
      <c r="C57" s="7" t="s">
        <v>90</v>
      </c>
      <c r="D57" s="8" t="s">
        <v>68</v>
      </c>
      <c r="E57" s="30">
        <v>90</v>
      </c>
      <c r="F57" s="31">
        <f t="shared" si="26"/>
        <v>4.5</v>
      </c>
      <c r="G57" s="31">
        <v>95</v>
      </c>
      <c r="H57" s="31">
        <f t="shared" si="24"/>
        <v>4.75</v>
      </c>
      <c r="I57" s="31">
        <v>88</v>
      </c>
      <c r="J57" s="31">
        <f t="shared" si="27"/>
        <v>4.4</v>
      </c>
      <c r="K57" s="31">
        <v>88.75</v>
      </c>
      <c r="L57" s="31">
        <f t="shared" si="14"/>
        <v>8.875</v>
      </c>
      <c r="M57" s="31">
        <v>26</v>
      </c>
      <c r="N57" s="47">
        <f t="shared" si="25"/>
        <v>15.689655172413794</v>
      </c>
      <c r="O57" s="30">
        <v>86.66666666666667</v>
      </c>
      <c r="P57" s="31">
        <f t="shared" si="15"/>
        <v>4.333333333333334</v>
      </c>
      <c r="Q57" s="31">
        <v>85</v>
      </c>
      <c r="R57" s="31">
        <f t="shared" si="16"/>
        <v>8.5</v>
      </c>
      <c r="S57" s="31">
        <v>8</v>
      </c>
      <c r="T57" s="61">
        <f t="shared" si="17"/>
        <v>4.761904761904762</v>
      </c>
      <c r="U57" s="62">
        <f t="shared" si="18"/>
        <v>0.6369109195402298</v>
      </c>
      <c r="V57" s="31">
        <f t="shared" si="19"/>
        <v>0.4398809523809524</v>
      </c>
      <c r="W57" s="63">
        <f t="shared" si="20"/>
        <v>55.80989326765189</v>
      </c>
      <c r="X57" s="64">
        <f t="shared" si="21"/>
        <v>88.39583333333334</v>
      </c>
      <c r="Y57" s="64">
        <f t="shared" si="22"/>
        <v>34</v>
      </c>
      <c r="Z57" s="64">
        <f t="shared" si="23"/>
        <v>55.75833333333334</v>
      </c>
    </row>
    <row r="58" spans="1:26" ht="24" customHeight="1">
      <c r="A58" s="6">
        <v>53</v>
      </c>
      <c r="B58" s="7" t="s">
        <v>91</v>
      </c>
      <c r="C58" s="7" t="s">
        <v>92</v>
      </c>
      <c r="D58" s="8" t="s">
        <v>68</v>
      </c>
      <c r="E58" s="30">
        <v>88.75</v>
      </c>
      <c r="F58" s="31">
        <f t="shared" si="26"/>
        <v>4.4375</v>
      </c>
      <c r="G58" s="31">
        <v>90</v>
      </c>
      <c r="H58" s="31">
        <f t="shared" si="24"/>
        <v>4.5</v>
      </c>
      <c r="I58" s="31">
        <v>88</v>
      </c>
      <c r="J58" s="31">
        <f t="shared" si="27"/>
        <v>4.4</v>
      </c>
      <c r="K58" s="31">
        <v>90</v>
      </c>
      <c r="L58" s="31">
        <f t="shared" si="14"/>
        <v>9</v>
      </c>
      <c r="M58" s="31">
        <v>39</v>
      </c>
      <c r="N58" s="47">
        <f t="shared" si="25"/>
        <v>23.534482758620687</v>
      </c>
      <c r="O58" s="30">
        <v>90</v>
      </c>
      <c r="P58" s="31">
        <f t="shared" si="15"/>
        <v>4.5</v>
      </c>
      <c r="Q58" s="31">
        <v>85</v>
      </c>
      <c r="R58" s="31">
        <f t="shared" si="16"/>
        <v>8.5</v>
      </c>
      <c r="S58" s="31">
        <v>21</v>
      </c>
      <c r="T58" s="61">
        <f t="shared" si="17"/>
        <v>12.5</v>
      </c>
      <c r="U58" s="62">
        <f t="shared" si="18"/>
        <v>0.7645330459770114</v>
      </c>
      <c r="V58" s="31">
        <f t="shared" si="19"/>
        <v>0.6375</v>
      </c>
      <c r="W58" s="63">
        <f t="shared" si="20"/>
        <v>71.37198275862069</v>
      </c>
      <c r="X58" s="64">
        <f t="shared" si="21"/>
        <v>88.34375</v>
      </c>
      <c r="Y58" s="64">
        <f t="shared" si="22"/>
        <v>60</v>
      </c>
      <c r="Z58" s="64">
        <f t="shared" si="23"/>
        <v>71.3375</v>
      </c>
    </row>
    <row r="59" spans="1:26" ht="24" customHeight="1">
      <c r="A59" s="6">
        <v>54</v>
      </c>
      <c r="B59" s="7" t="s">
        <v>93</v>
      </c>
      <c r="C59" s="7" t="s">
        <v>94</v>
      </c>
      <c r="D59" s="8" t="s">
        <v>68</v>
      </c>
      <c r="E59" s="30">
        <v>83.75</v>
      </c>
      <c r="F59" s="31">
        <f t="shared" si="26"/>
        <v>4.1875</v>
      </c>
      <c r="G59" s="31">
        <v>85</v>
      </c>
      <c r="H59" s="31">
        <f t="shared" si="24"/>
        <v>4.25</v>
      </c>
      <c r="I59" s="31">
        <v>86</v>
      </c>
      <c r="J59" s="31">
        <f t="shared" si="27"/>
        <v>4.3</v>
      </c>
      <c r="K59" s="31">
        <v>85</v>
      </c>
      <c r="L59" s="31">
        <f t="shared" si="14"/>
        <v>8.5</v>
      </c>
      <c r="M59" s="31">
        <v>22</v>
      </c>
      <c r="N59" s="47">
        <f t="shared" si="25"/>
        <v>13.275862068965516</v>
      </c>
      <c r="O59" s="30">
        <v>83.33333333333333</v>
      </c>
      <c r="P59" s="31">
        <f t="shared" si="15"/>
        <v>4.166666666666667</v>
      </c>
      <c r="Q59" s="31">
        <v>80</v>
      </c>
      <c r="R59" s="31">
        <f t="shared" si="16"/>
        <v>8</v>
      </c>
      <c r="S59" s="31">
        <v>5</v>
      </c>
      <c r="T59" s="61">
        <f t="shared" si="17"/>
        <v>2.9761904761904763</v>
      </c>
      <c r="U59" s="62">
        <f t="shared" si="18"/>
        <v>0.5752227011494253</v>
      </c>
      <c r="V59" s="31">
        <f t="shared" si="19"/>
        <v>0.3785714285714286</v>
      </c>
      <c r="W59" s="63">
        <f t="shared" si="20"/>
        <v>49.65621921182266</v>
      </c>
      <c r="X59" s="64">
        <f t="shared" si="21"/>
        <v>83.51041666666667</v>
      </c>
      <c r="Y59" s="64">
        <f t="shared" si="22"/>
        <v>27</v>
      </c>
      <c r="Z59" s="64">
        <f t="shared" si="23"/>
        <v>49.60416666666667</v>
      </c>
    </row>
    <row r="60" spans="1:26" ht="24" customHeight="1">
      <c r="A60" s="6">
        <v>55</v>
      </c>
      <c r="B60" s="7" t="s">
        <v>95</v>
      </c>
      <c r="C60" s="7" t="s">
        <v>96</v>
      </c>
      <c r="D60" s="8" t="s">
        <v>68</v>
      </c>
      <c r="E60" s="30">
        <v>88</v>
      </c>
      <c r="F60" s="31">
        <f t="shared" si="26"/>
        <v>4.4</v>
      </c>
      <c r="G60" s="31">
        <v>88</v>
      </c>
      <c r="H60" s="31">
        <f t="shared" si="24"/>
        <v>4.4</v>
      </c>
      <c r="I60" s="31">
        <v>86</v>
      </c>
      <c r="J60" s="31">
        <f t="shared" si="27"/>
        <v>4.3</v>
      </c>
      <c r="K60" s="31">
        <v>91.25</v>
      </c>
      <c r="L60" s="31">
        <f t="shared" si="14"/>
        <v>9.125</v>
      </c>
      <c r="M60" s="31">
        <v>40</v>
      </c>
      <c r="N60" s="47">
        <f t="shared" si="25"/>
        <v>24.137931034482758</v>
      </c>
      <c r="O60" s="30">
        <v>88.33333333333333</v>
      </c>
      <c r="P60" s="31">
        <f t="shared" si="15"/>
        <v>4.416666666666667</v>
      </c>
      <c r="Q60" s="31">
        <v>85</v>
      </c>
      <c r="R60" s="31">
        <f t="shared" si="16"/>
        <v>8.5</v>
      </c>
      <c r="S60" s="31">
        <v>23</v>
      </c>
      <c r="T60" s="61">
        <f t="shared" si="17"/>
        <v>13.69047619047619</v>
      </c>
      <c r="U60" s="62">
        <f t="shared" si="18"/>
        <v>0.7727155172413792</v>
      </c>
      <c r="V60" s="31">
        <f t="shared" si="19"/>
        <v>0.6651785714285714</v>
      </c>
      <c r="W60" s="63">
        <f t="shared" si="20"/>
        <v>72.97007389162562</v>
      </c>
      <c r="X60" s="64">
        <f t="shared" si="21"/>
        <v>87.85416666666667</v>
      </c>
      <c r="Y60" s="64">
        <f t="shared" si="22"/>
        <v>63</v>
      </c>
      <c r="Z60" s="64">
        <f t="shared" si="23"/>
        <v>72.94166666666666</v>
      </c>
    </row>
    <row r="61" spans="1:26" ht="24" customHeight="1">
      <c r="A61" s="6">
        <v>56</v>
      </c>
      <c r="B61" s="7" t="s">
        <v>97</v>
      </c>
      <c r="C61" s="7" t="s">
        <v>98</v>
      </c>
      <c r="D61" s="8" t="s">
        <v>68</v>
      </c>
      <c r="E61" s="30">
        <v>85</v>
      </c>
      <c r="F61" s="31">
        <f t="shared" si="26"/>
        <v>4.25</v>
      </c>
      <c r="G61" s="31">
        <v>86</v>
      </c>
      <c r="H61" s="31">
        <f t="shared" si="24"/>
        <v>4.3</v>
      </c>
      <c r="I61" s="31">
        <v>84</v>
      </c>
      <c r="J61" s="31">
        <f t="shared" si="27"/>
        <v>4.2</v>
      </c>
      <c r="K61" s="31">
        <v>87.5</v>
      </c>
      <c r="L61" s="31">
        <f t="shared" si="14"/>
        <v>8.75</v>
      </c>
      <c r="M61" s="31">
        <v>20</v>
      </c>
      <c r="N61" s="47">
        <f t="shared" si="25"/>
        <v>12.068965517241379</v>
      </c>
      <c r="O61" s="30">
        <v>90</v>
      </c>
      <c r="P61" s="31">
        <f t="shared" si="15"/>
        <v>4.5</v>
      </c>
      <c r="Q61" s="31">
        <v>80</v>
      </c>
      <c r="R61" s="31">
        <f t="shared" si="16"/>
        <v>8</v>
      </c>
      <c r="S61" s="31">
        <v>11</v>
      </c>
      <c r="T61" s="61">
        <f t="shared" si="17"/>
        <v>6.5476190476190474</v>
      </c>
      <c r="U61" s="62">
        <f t="shared" si="18"/>
        <v>0.5594827586206896</v>
      </c>
      <c r="V61" s="31">
        <f t="shared" si="19"/>
        <v>0.47619047619047616</v>
      </c>
      <c r="W61" s="63">
        <f t="shared" si="20"/>
        <v>52.61658456486043</v>
      </c>
      <c r="X61" s="64">
        <f t="shared" si="21"/>
        <v>85</v>
      </c>
      <c r="Y61" s="64">
        <f t="shared" si="22"/>
        <v>31</v>
      </c>
      <c r="Z61" s="64">
        <f t="shared" si="23"/>
        <v>52.599999999999994</v>
      </c>
    </row>
    <row r="62" spans="1:26" ht="24" customHeight="1">
      <c r="A62" s="6">
        <v>57</v>
      </c>
      <c r="B62" s="7" t="s">
        <v>99</v>
      </c>
      <c r="C62" s="7" t="s">
        <v>100</v>
      </c>
      <c r="D62" s="8" t="s">
        <v>68</v>
      </c>
      <c r="E62" s="30">
        <v>83.75</v>
      </c>
      <c r="F62" s="31">
        <f t="shared" si="26"/>
        <v>4.1875</v>
      </c>
      <c r="G62" s="31">
        <v>85</v>
      </c>
      <c r="H62" s="31">
        <f t="shared" si="24"/>
        <v>4.25</v>
      </c>
      <c r="I62" s="31">
        <v>88</v>
      </c>
      <c r="J62" s="31">
        <f t="shared" si="27"/>
        <v>4.4</v>
      </c>
      <c r="K62" s="31">
        <v>88.75</v>
      </c>
      <c r="L62" s="31">
        <f t="shared" si="14"/>
        <v>8.875</v>
      </c>
      <c r="M62" s="31">
        <v>38</v>
      </c>
      <c r="N62" s="47">
        <f t="shared" si="25"/>
        <v>22.93103448275862</v>
      </c>
      <c r="O62" s="30">
        <v>85</v>
      </c>
      <c r="P62" s="31">
        <f t="shared" si="15"/>
        <v>4.25</v>
      </c>
      <c r="Q62" s="31">
        <v>85</v>
      </c>
      <c r="R62" s="31">
        <f t="shared" si="16"/>
        <v>8.5</v>
      </c>
      <c r="S62" s="31">
        <v>18</v>
      </c>
      <c r="T62" s="61">
        <f t="shared" si="17"/>
        <v>10.714285714285714</v>
      </c>
      <c r="U62" s="62">
        <f t="shared" si="18"/>
        <v>0.744058908045977</v>
      </c>
      <c r="V62" s="31">
        <f t="shared" si="19"/>
        <v>0.5866071428571429</v>
      </c>
      <c r="W62" s="63">
        <f t="shared" si="20"/>
        <v>68.10782019704433</v>
      </c>
      <c r="X62" s="64">
        <f t="shared" si="21"/>
        <v>86.15625</v>
      </c>
      <c r="Y62" s="64">
        <f t="shared" si="22"/>
        <v>56</v>
      </c>
      <c r="Z62" s="64">
        <f t="shared" si="23"/>
        <v>68.0625</v>
      </c>
    </row>
    <row r="63" spans="1:26" ht="24" customHeight="1">
      <c r="A63" s="6">
        <v>58</v>
      </c>
      <c r="B63" s="7" t="s">
        <v>101</v>
      </c>
      <c r="C63" s="7" t="s">
        <v>102</v>
      </c>
      <c r="D63" s="8" t="s">
        <v>68</v>
      </c>
      <c r="E63" s="30">
        <v>82</v>
      </c>
      <c r="F63" s="31">
        <f t="shared" si="26"/>
        <v>4.1000000000000005</v>
      </c>
      <c r="G63" s="31">
        <v>84</v>
      </c>
      <c r="H63" s="31">
        <f t="shared" si="24"/>
        <v>4.2</v>
      </c>
      <c r="I63" s="31">
        <v>88</v>
      </c>
      <c r="J63" s="31">
        <f t="shared" si="27"/>
        <v>4.4</v>
      </c>
      <c r="K63" s="31">
        <v>87.5</v>
      </c>
      <c r="L63" s="31">
        <f t="shared" si="14"/>
        <v>8.75</v>
      </c>
      <c r="M63" s="31">
        <v>34</v>
      </c>
      <c r="N63" s="47">
        <f t="shared" si="25"/>
        <v>20.51724137931034</v>
      </c>
      <c r="O63" s="30">
        <v>90</v>
      </c>
      <c r="P63" s="31">
        <f t="shared" si="15"/>
        <v>4.5</v>
      </c>
      <c r="Q63" s="31">
        <v>82.5</v>
      </c>
      <c r="R63" s="31">
        <f t="shared" si="16"/>
        <v>8.25</v>
      </c>
      <c r="S63" s="31">
        <v>17</v>
      </c>
      <c r="T63" s="61">
        <f t="shared" si="17"/>
        <v>10.119047619047619</v>
      </c>
      <c r="U63" s="62">
        <f t="shared" si="18"/>
        <v>0.6994540229885058</v>
      </c>
      <c r="V63" s="31">
        <f t="shared" si="19"/>
        <v>0.5717261904761906</v>
      </c>
      <c r="W63" s="63">
        <f t="shared" si="20"/>
        <v>64.83628899835796</v>
      </c>
      <c r="X63" s="64">
        <f t="shared" si="21"/>
        <v>85.50000000000001</v>
      </c>
      <c r="Y63" s="64">
        <f t="shared" si="22"/>
        <v>51</v>
      </c>
      <c r="Z63" s="64">
        <f t="shared" si="23"/>
        <v>64.80000000000001</v>
      </c>
    </row>
    <row r="64" spans="1:26" ht="24" customHeight="1">
      <c r="A64" s="6">
        <v>59</v>
      </c>
      <c r="B64" s="7" t="s">
        <v>103</v>
      </c>
      <c r="C64" s="7" t="s">
        <v>104</v>
      </c>
      <c r="D64" s="8" t="s">
        <v>68</v>
      </c>
      <c r="E64" s="30">
        <v>85.75</v>
      </c>
      <c r="F64" s="31">
        <f t="shared" si="26"/>
        <v>4.2875000000000005</v>
      </c>
      <c r="G64" s="31">
        <v>95</v>
      </c>
      <c r="H64" s="31">
        <f t="shared" si="24"/>
        <v>4.75</v>
      </c>
      <c r="I64" s="31">
        <v>88</v>
      </c>
      <c r="J64" s="31">
        <f t="shared" si="27"/>
        <v>4.4</v>
      </c>
      <c r="K64" s="31">
        <v>90</v>
      </c>
      <c r="L64" s="31">
        <f t="shared" si="14"/>
        <v>9</v>
      </c>
      <c r="M64" s="31">
        <v>38</v>
      </c>
      <c r="N64" s="47">
        <f t="shared" si="25"/>
        <v>22.93103448275862</v>
      </c>
      <c r="O64" s="30">
        <v>90</v>
      </c>
      <c r="P64" s="31">
        <f t="shared" si="15"/>
        <v>4.5</v>
      </c>
      <c r="Q64" s="31">
        <v>82.5</v>
      </c>
      <c r="R64" s="31">
        <f t="shared" si="16"/>
        <v>8.25</v>
      </c>
      <c r="S64" s="31">
        <v>18</v>
      </c>
      <c r="T64" s="61">
        <f t="shared" si="17"/>
        <v>10.714285714285714</v>
      </c>
      <c r="U64" s="62">
        <f t="shared" si="18"/>
        <v>0.7561422413793103</v>
      </c>
      <c r="V64" s="31">
        <f t="shared" si="19"/>
        <v>0.5866071428571429</v>
      </c>
      <c r="W64" s="63">
        <f t="shared" si="20"/>
        <v>68.83282019704433</v>
      </c>
      <c r="X64" s="64">
        <f t="shared" si="21"/>
        <v>87.96875</v>
      </c>
      <c r="Y64" s="64">
        <f t="shared" si="22"/>
        <v>56</v>
      </c>
      <c r="Z64" s="64">
        <f t="shared" si="23"/>
        <v>68.7875</v>
      </c>
    </row>
    <row r="65" spans="1:26" ht="24" customHeight="1">
      <c r="A65" s="6">
        <v>60</v>
      </c>
      <c r="B65" s="7" t="s">
        <v>105</v>
      </c>
      <c r="C65" s="7" t="s">
        <v>106</v>
      </c>
      <c r="D65" s="8" t="s">
        <v>68</v>
      </c>
      <c r="E65" s="30">
        <v>91.75</v>
      </c>
      <c r="F65" s="31">
        <f t="shared" si="26"/>
        <v>4.5875</v>
      </c>
      <c r="G65" s="31">
        <v>95</v>
      </c>
      <c r="H65" s="31">
        <f t="shared" si="24"/>
        <v>4.75</v>
      </c>
      <c r="I65" s="31">
        <v>70</v>
      </c>
      <c r="J65" s="31">
        <f t="shared" si="27"/>
        <v>3.5</v>
      </c>
      <c r="K65" s="31">
        <v>93.75</v>
      </c>
      <c r="L65" s="31">
        <f t="shared" si="14"/>
        <v>9.375</v>
      </c>
      <c r="M65" s="31">
        <v>48</v>
      </c>
      <c r="N65" s="47">
        <f t="shared" si="25"/>
        <v>28.96551724137931</v>
      </c>
      <c r="O65" s="30">
        <v>88.33333333333333</v>
      </c>
      <c r="P65" s="31">
        <f t="shared" si="15"/>
        <v>4.416666666666667</v>
      </c>
      <c r="Q65" s="31">
        <v>87.5</v>
      </c>
      <c r="R65" s="31">
        <f t="shared" si="16"/>
        <v>8.75</v>
      </c>
      <c r="S65" s="31">
        <v>33</v>
      </c>
      <c r="T65" s="61">
        <f t="shared" si="17"/>
        <v>19.642857142857142</v>
      </c>
      <c r="U65" s="62">
        <f t="shared" si="18"/>
        <v>0.8529669540229885</v>
      </c>
      <c r="V65" s="31">
        <f t="shared" si="19"/>
        <v>0.8202380952380952</v>
      </c>
      <c r="W65" s="63">
        <f t="shared" si="20"/>
        <v>83.9875410509031</v>
      </c>
      <c r="X65" s="64">
        <f t="shared" si="21"/>
        <v>88.44791666666666</v>
      </c>
      <c r="Y65" s="64">
        <f t="shared" si="22"/>
        <v>81</v>
      </c>
      <c r="Z65" s="64">
        <f t="shared" si="23"/>
        <v>83.97916666666666</v>
      </c>
    </row>
    <row r="66" spans="1:26" ht="24" customHeight="1">
      <c r="A66" s="6">
        <v>61</v>
      </c>
      <c r="B66" s="7" t="s">
        <v>107</v>
      </c>
      <c r="C66" s="7" t="s">
        <v>108</v>
      </c>
      <c r="D66" s="8" t="s">
        <v>68</v>
      </c>
      <c r="E66" s="30">
        <v>80.5</v>
      </c>
      <c r="F66" s="31">
        <f t="shared" si="26"/>
        <v>4.025</v>
      </c>
      <c r="G66" s="31">
        <v>82</v>
      </c>
      <c r="H66" s="31">
        <f t="shared" si="24"/>
        <v>4.1000000000000005</v>
      </c>
      <c r="I66" s="31">
        <v>62</v>
      </c>
      <c r="J66" s="31">
        <f t="shared" si="27"/>
        <v>3.1</v>
      </c>
      <c r="K66" s="31">
        <v>86.25</v>
      </c>
      <c r="L66" s="31">
        <f t="shared" si="14"/>
        <v>8.625</v>
      </c>
      <c r="M66" s="31">
        <v>11</v>
      </c>
      <c r="N66" s="47">
        <f t="shared" si="25"/>
        <v>6.637931034482758</v>
      </c>
      <c r="O66" s="30">
        <v>80</v>
      </c>
      <c r="P66" s="31">
        <f t="shared" si="15"/>
        <v>4</v>
      </c>
      <c r="Q66" s="31">
        <v>77.5</v>
      </c>
      <c r="R66" s="31">
        <f t="shared" si="16"/>
        <v>7.75</v>
      </c>
      <c r="S66" s="31">
        <v>3</v>
      </c>
      <c r="T66" s="61">
        <f t="shared" si="17"/>
        <v>1.7857142857142858</v>
      </c>
      <c r="U66" s="62">
        <f t="shared" si="18"/>
        <v>0.44146551724137933</v>
      </c>
      <c r="V66" s="31">
        <f t="shared" si="19"/>
        <v>0.33839285714285716</v>
      </c>
      <c r="W66" s="63">
        <f t="shared" si="20"/>
        <v>40.02364532019704</v>
      </c>
      <c r="X66" s="64">
        <f t="shared" si="21"/>
        <v>79</v>
      </c>
      <c r="Y66" s="64">
        <f t="shared" si="22"/>
        <v>14</v>
      </c>
      <c r="Z66" s="64">
        <f t="shared" si="23"/>
        <v>40</v>
      </c>
    </row>
    <row r="67" spans="1:26" ht="24" customHeight="1">
      <c r="A67" s="6">
        <v>62</v>
      </c>
      <c r="B67" s="7" t="s">
        <v>109</v>
      </c>
      <c r="C67" s="7" t="s">
        <v>110</v>
      </c>
      <c r="D67" s="8" t="s">
        <v>68</v>
      </c>
      <c r="E67" s="30">
        <v>91</v>
      </c>
      <c r="F67" s="31">
        <f t="shared" si="26"/>
        <v>4.55</v>
      </c>
      <c r="G67" s="31">
        <v>91</v>
      </c>
      <c r="H67" s="31">
        <f t="shared" si="24"/>
        <v>4.55</v>
      </c>
      <c r="I67" s="31">
        <v>68</v>
      </c>
      <c r="J67" s="31">
        <f t="shared" si="27"/>
        <v>3.4000000000000004</v>
      </c>
      <c r="K67" s="31">
        <v>88.75</v>
      </c>
      <c r="L67" s="31">
        <f t="shared" si="14"/>
        <v>8.875</v>
      </c>
      <c r="M67" s="31">
        <v>40</v>
      </c>
      <c r="N67" s="47">
        <f t="shared" si="25"/>
        <v>24.137931034482758</v>
      </c>
      <c r="O67" s="30">
        <v>85</v>
      </c>
      <c r="P67" s="31">
        <f t="shared" si="15"/>
        <v>4.25</v>
      </c>
      <c r="Q67" s="31">
        <v>80</v>
      </c>
      <c r="R67" s="31">
        <f t="shared" si="16"/>
        <v>8</v>
      </c>
      <c r="S67" s="31">
        <v>21</v>
      </c>
      <c r="T67" s="61">
        <f t="shared" si="17"/>
        <v>12.5</v>
      </c>
      <c r="U67" s="62">
        <f t="shared" si="18"/>
        <v>0.7585488505747127</v>
      </c>
      <c r="V67" s="31">
        <f t="shared" si="19"/>
        <v>0.61875</v>
      </c>
      <c r="W67" s="63">
        <f t="shared" si="20"/>
        <v>70.26293103448276</v>
      </c>
      <c r="X67" s="64">
        <f t="shared" si="21"/>
        <v>84.0625</v>
      </c>
      <c r="Y67" s="64">
        <f t="shared" si="22"/>
        <v>61</v>
      </c>
      <c r="Z67" s="64">
        <f t="shared" si="23"/>
        <v>70.225</v>
      </c>
    </row>
    <row r="68" spans="1:26" ht="24" customHeight="1">
      <c r="A68" s="6">
        <v>63</v>
      </c>
      <c r="B68" s="7" t="s">
        <v>111</v>
      </c>
      <c r="C68" s="7" t="s">
        <v>112</v>
      </c>
      <c r="D68" s="8" t="s">
        <v>68</v>
      </c>
      <c r="E68" s="30">
        <v>91.25</v>
      </c>
      <c r="F68" s="31">
        <f t="shared" si="26"/>
        <v>4.5625</v>
      </c>
      <c r="G68" s="31">
        <v>94</v>
      </c>
      <c r="H68" s="31">
        <f t="shared" si="24"/>
        <v>4.7</v>
      </c>
      <c r="I68" s="31">
        <v>86</v>
      </c>
      <c r="J68" s="31">
        <f t="shared" si="27"/>
        <v>4.3</v>
      </c>
      <c r="K68" s="31">
        <v>92.5</v>
      </c>
      <c r="L68" s="31">
        <f t="shared" si="14"/>
        <v>9.25</v>
      </c>
      <c r="M68" s="31">
        <v>45</v>
      </c>
      <c r="N68" s="47">
        <f t="shared" si="25"/>
        <v>27.155172413793103</v>
      </c>
      <c r="O68" s="30">
        <v>91.66666666666667</v>
      </c>
      <c r="P68" s="31">
        <f t="shared" si="15"/>
        <v>4.583333333333334</v>
      </c>
      <c r="Q68" s="31">
        <v>85</v>
      </c>
      <c r="R68" s="31">
        <f t="shared" si="16"/>
        <v>8.5</v>
      </c>
      <c r="S68" s="31">
        <v>24</v>
      </c>
      <c r="T68" s="61">
        <f t="shared" si="17"/>
        <v>14.285714285714286</v>
      </c>
      <c r="U68" s="62">
        <f t="shared" si="18"/>
        <v>0.8327945402298851</v>
      </c>
      <c r="V68" s="31">
        <f t="shared" si="19"/>
        <v>0.6842261904761905</v>
      </c>
      <c r="W68" s="63">
        <f t="shared" si="20"/>
        <v>77.33672003284073</v>
      </c>
      <c r="X68" s="64">
        <f t="shared" si="21"/>
        <v>89.73958333333334</v>
      </c>
      <c r="Y68" s="64">
        <f t="shared" si="22"/>
        <v>69</v>
      </c>
      <c r="Z68" s="64">
        <f t="shared" si="23"/>
        <v>77.29583333333333</v>
      </c>
    </row>
    <row r="69" spans="1:26" ht="24" customHeight="1">
      <c r="A69" s="6">
        <v>64</v>
      </c>
      <c r="B69" s="7" t="s">
        <v>113</v>
      </c>
      <c r="C69" s="7" t="s">
        <v>114</v>
      </c>
      <c r="D69" s="8" t="s">
        <v>68</v>
      </c>
      <c r="E69" s="30">
        <v>88.5</v>
      </c>
      <c r="F69" s="31">
        <f t="shared" si="26"/>
        <v>4.425</v>
      </c>
      <c r="G69" s="31">
        <v>84</v>
      </c>
      <c r="H69" s="31">
        <f t="shared" si="24"/>
        <v>4.2</v>
      </c>
      <c r="I69" s="31">
        <v>56</v>
      </c>
      <c r="J69" s="31">
        <f t="shared" si="27"/>
        <v>2.8000000000000003</v>
      </c>
      <c r="K69" s="31">
        <v>87.5</v>
      </c>
      <c r="L69" s="31">
        <f t="shared" si="14"/>
        <v>8.75</v>
      </c>
      <c r="M69" s="31">
        <v>28</v>
      </c>
      <c r="N69" s="47">
        <f t="shared" si="25"/>
        <v>16.89655172413793</v>
      </c>
      <c r="O69" s="30">
        <v>88.33333333333333</v>
      </c>
      <c r="P69" s="31">
        <f t="shared" si="15"/>
        <v>4.416666666666667</v>
      </c>
      <c r="Q69" s="31">
        <v>80</v>
      </c>
      <c r="R69" s="31">
        <f t="shared" si="16"/>
        <v>8</v>
      </c>
      <c r="S69" s="31">
        <v>10</v>
      </c>
      <c r="T69" s="61">
        <f t="shared" si="17"/>
        <v>5.9523809523809526</v>
      </c>
      <c r="U69" s="62">
        <f t="shared" si="18"/>
        <v>0.6178591954022988</v>
      </c>
      <c r="V69" s="31">
        <f t="shared" si="19"/>
        <v>0.4592261904761905</v>
      </c>
      <c r="W69" s="63">
        <f t="shared" si="20"/>
        <v>55.44059934318555</v>
      </c>
      <c r="X69" s="64">
        <f t="shared" si="21"/>
        <v>81.47916666666667</v>
      </c>
      <c r="Y69" s="64">
        <f t="shared" si="22"/>
        <v>38</v>
      </c>
      <c r="Z69" s="64">
        <f t="shared" si="23"/>
        <v>55.391666666666666</v>
      </c>
    </row>
    <row r="70" spans="1:26" ht="24" customHeight="1">
      <c r="A70" s="6">
        <v>65</v>
      </c>
      <c r="B70" s="7" t="s">
        <v>115</v>
      </c>
      <c r="C70" s="7" t="s">
        <v>116</v>
      </c>
      <c r="D70" s="8" t="s">
        <v>68</v>
      </c>
      <c r="E70" s="30">
        <v>91.25</v>
      </c>
      <c r="F70" s="31">
        <f t="shared" si="26"/>
        <v>4.5625</v>
      </c>
      <c r="G70" s="31">
        <v>89</v>
      </c>
      <c r="H70" s="31">
        <f t="shared" si="24"/>
        <v>4.45</v>
      </c>
      <c r="I70" s="31">
        <v>70</v>
      </c>
      <c r="J70" s="31">
        <f t="shared" si="27"/>
        <v>3.5</v>
      </c>
      <c r="K70" s="31">
        <v>85</v>
      </c>
      <c r="L70" s="31">
        <f t="shared" si="14"/>
        <v>8.5</v>
      </c>
      <c r="M70" s="31">
        <v>18</v>
      </c>
      <c r="N70" s="47">
        <f t="shared" si="25"/>
        <v>10.86206896551724</v>
      </c>
      <c r="O70" s="30">
        <v>85</v>
      </c>
      <c r="P70" s="31">
        <f t="shared" si="15"/>
        <v>4.25</v>
      </c>
      <c r="Q70" s="31">
        <v>80</v>
      </c>
      <c r="R70" s="31">
        <f t="shared" si="16"/>
        <v>8</v>
      </c>
      <c r="S70" s="31">
        <v>10</v>
      </c>
      <c r="T70" s="61">
        <f t="shared" si="17"/>
        <v>5.9523809523809526</v>
      </c>
      <c r="U70" s="62">
        <f t="shared" si="18"/>
        <v>0.531242816091954</v>
      </c>
      <c r="V70" s="31">
        <f t="shared" si="19"/>
        <v>0.4550595238095238</v>
      </c>
      <c r="W70" s="63">
        <f t="shared" si="20"/>
        <v>50.07694991789819</v>
      </c>
      <c r="X70" s="64">
        <f t="shared" si="21"/>
        <v>83.15625000000001</v>
      </c>
      <c r="Y70" s="64">
        <f t="shared" si="22"/>
        <v>28</v>
      </c>
      <c r="Z70" s="64">
        <f t="shared" si="23"/>
        <v>50.062500000000014</v>
      </c>
    </row>
    <row r="71" spans="1:26" ht="24" customHeight="1">
      <c r="A71" s="6">
        <v>66</v>
      </c>
      <c r="B71" s="7" t="s">
        <v>117</v>
      </c>
      <c r="C71" s="7" t="s">
        <v>118</v>
      </c>
      <c r="D71" s="8" t="s">
        <v>68</v>
      </c>
      <c r="E71" s="30">
        <v>91.5</v>
      </c>
      <c r="F71" s="31">
        <f t="shared" si="26"/>
        <v>4.575</v>
      </c>
      <c r="G71" s="31">
        <v>85</v>
      </c>
      <c r="H71" s="31">
        <f t="shared" si="24"/>
        <v>4.25</v>
      </c>
      <c r="I71" s="31">
        <v>68</v>
      </c>
      <c r="J71" s="31">
        <f t="shared" si="27"/>
        <v>3.4000000000000004</v>
      </c>
      <c r="K71" s="31">
        <v>87.5</v>
      </c>
      <c r="L71" s="31">
        <f t="shared" si="14"/>
        <v>8.75</v>
      </c>
      <c r="M71" s="31">
        <v>29</v>
      </c>
      <c r="N71" s="47">
        <f t="shared" si="25"/>
        <v>17.5</v>
      </c>
      <c r="O71" s="30">
        <v>81.66666666666667</v>
      </c>
      <c r="P71" s="31">
        <f t="shared" si="15"/>
        <v>4.083333333333334</v>
      </c>
      <c r="Q71" s="31">
        <v>85</v>
      </c>
      <c r="R71" s="31">
        <f t="shared" si="16"/>
        <v>8.5</v>
      </c>
      <c r="S71" s="31">
        <v>24</v>
      </c>
      <c r="T71" s="61">
        <f t="shared" si="17"/>
        <v>14.285714285714286</v>
      </c>
      <c r="U71" s="62">
        <f t="shared" si="18"/>
        <v>0.64125</v>
      </c>
      <c r="V71" s="31">
        <f aca="true" t="shared" si="28" ref="V71:V86">(P71+R71+T71)/40</f>
        <v>0.6717261904761905</v>
      </c>
      <c r="W71" s="63">
        <f t="shared" si="20"/>
        <v>65.34404761904763</v>
      </c>
      <c r="X71" s="64">
        <f t="shared" si="21"/>
        <v>83.89583333333334</v>
      </c>
      <c r="Y71" s="64">
        <f t="shared" si="22"/>
        <v>53</v>
      </c>
      <c r="Z71" s="64">
        <f t="shared" si="23"/>
        <v>65.35833333333333</v>
      </c>
    </row>
    <row r="72" spans="1:26" ht="24" customHeight="1">
      <c r="A72" s="6">
        <v>67</v>
      </c>
      <c r="B72" s="7" t="s">
        <v>119</v>
      </c>
      <c r="C72" s="7" t="s">
        <v>120</v>
      </c>
      <c r="D72" s="8" t="s">
        <v>68</v>
      </c>
      <c r="E72" s="30">
        <v>86.5</v>
      </c>
      <c r="F72" s="31">
        <f t="shared" si="26"/>
        <v>4.325</v>
      </c>
      <c r="G72" s="31">
        <v>85</v>
      </c>
      <c r="H72" s="31">
        <f t="shared" si="24"/>
        <v>4.25</v>
      </c>
      <c r="I72" s="31">
        <v>44</v>
      </c>
      <c r="J72" s="31">
        <f t="shared" si="27"/>
        <v>2.2</v>
      </c>
      <c r="K72" s="31">
        <v>88.75</v>
      </c>
      <c r="L72" s="31">
        <f t="shared" si="14"/>
        <v>8.875</v>
      </c>
      <c r="M72" s="31">
        <v>22</v>
      </c>
      <c r="N72" s="47">
        <f t="shared" si="25"/>
        <v>13.275862068965516</v>
      </c>
      <c r="O72" s="30">
        <v>86.66666666666667</v>
      </c>
      <c r="P72" s="31">
        <f t="shared" si="15"/>
        <v>4.333333333333334</v>
      </c>
      <c r="Q72" s="31">
        <v>80</v>
      </c>
      <c r="R72" s="31">
        <f t="shared" si="16"/>
        <v>8</v>
      </c>
      <c r="S72" s="31">
        <v>13</v>
      </c>
      <c r="T72" s="61">
        <f t="shared" si="17"/>
        <v>7.738095238095238</v>
      </c>
      <c r="U72" s="62">
        <f t="shared" si="18"/>
        <v>0.548764367816092</v>
      </c>
      <c r="V72" s="31">
        <f t="shared" si="28"/>
        <v>0.5017857142857143</v>
      </c>
      <c r="W72" s="63">
        <f t="shared" si="20"/>
        <v>52.99729064039409</v>
      </c>
      <c r="X72" s="64">
        <f t="shared" si="21"/>
        <v>79.95833333333333</v>
      </c>
      <c r="Y72" s="64">
        <f t="shared" si="22"/>
        <v>35</v>
      </c>
      <c r="Z72" s="64">
        <f t="shared" si="23"/>
        <v>52.983333333333334</v>
      </c>
    </row>
    <row r="73" spans="1:26" ht="24" customHeight="1">
      <c r="A73" s="6">
        <v>68</v>
      </c>
      <c r="B73" s="7" t="s">
        <v>121</v>
      </c>
      <c r="C73" s="7" t="s">
        <v>122</v>
      </c>
      <c r="D73" s="8" t="s">
        <v>68</v>
      </c>
      <c r="E73" s="30">
        <v>87</v>
      </c>
      <c r="F73" s="31">
        <f t="shared" si="26"/>
        <v>4.3500000000000005</v>
      </c>
      <c r="G73" s="31">
        <v>92</v>
      </c>
      <c r="H73" s="31">
        <f t="shared" si="24"/>
        <v>4.6000000000000005</v>
      </c>
      <c r="I73" s="31">
        <v>88</v>
      </c>
      <c r="J73" s="31">
        <f t="shared" si="27"/>
        <v>4.4</v>
      </c>
      <c r="K73" s="31">
        <v>92.5</v>
      </c>
      <c r="L73" s="31">
        <f t="shared" si="14"/>
        <v>9.25</v>
      </c>
      <c r="M73" s="31">
        <v>45</v>
      </c>
      <c r="N73" s="47">
        <f t="shared" si="25"/>
        <v>27.155172413793103</v>
      </c>
      <c r="O73" s="30">
        <v>90</v>
      </c>
      <c r="P73" s="31">
        <f t="shared" si="15"/>
        <v>4.5</v>
      </c>
      <c r="Q73" s="31">
        <v>85</v>
      </c>
      <c r="R73" s="31">
        <f t="shared" si="16"/>
        <v>8.5</v>
      </c>
      <c r="S73" s="31">
        <v>24</v>
      </c>
      <c r="T73" s="61">
        <f t="shared" si="17"/>
        <v>14.285714285714286</v>
      </c>
      <c r="U73" s="62">
        <f t="shared" si="18"/>
        <v>0.8292528735632184</v>
      </c>
      <c r="V73" s="31">
        <f t="shared" si="28"/>
        <v>0.6821428571428572</v>
      </c>
      <c r="W73" s="63">
        <f t="shared" si="20"/>
        <v>77.0408866995074</v>
      </c>
      <c r="X73" s="64">
        <f t="shared" si="21"/>
        <v>89</v>
      </c>
      <c r="Y73" s="64">
        <f t="shared" si="22"/>
        <v>69</v>
      </c>
      <c r="Z73" s="64">
        <f t="shared" si="23"/>
        <v>77</v>
      </c>
    </row>
    <row r="74" spans="1:26" ht="24" customHeight="1">
      <c r="A74" s="6">
        <v>69</v>
      </c>
      <c r="B74" s="7" t="s">
        <v>123</v>
      </c>
      <c r="C74" s="7" t="s">
        <v>124</v>
      </c>
      <c r="D74" s="8" t="s">
        <v>68</v>
      </c>
      <c r="E74" s="30">
        <v>79.5</v>
      </c>
      <c r="F74" s="31">
        <f t="shared" si="26"/>
        <v>3.975</v>
      </c>
      <c r="G74" s="31">
        <v>80</v>
      </c>
      <c r="H74" s="31">
        <f t="shared" si="24"/>
        <v>4</v>
      </c>
      <c r="I74" s="31">
        <v>70</v>
      </c>
      <c r="J74" s="31">
        <f t="shared" si="27"/>
        <v>3.5</v>
      </c>
      <c r="K74" s="31">
        <v>85</v>
      </c>
      <c r="L74" s="31">
        <f t="shared" si="14"/>
        <v>8.5</v>
      </c>
      <c r="M74" s="31">
        <v>11</v>
      </c>
      <c r="N74" s="47">
        <f t="shared" si="25"/>
        <v>6.637931034482758</v>
      </c>
      <c r="O74" s="30">
        <v>86.66666666666667</v>
      </c>
      <c r="P74" s="31">
        <f t="shared" si="15"/>
        <v>4.333333333333334</v>
      </c>
      <c r="Q74" s="31">
        <v>75</v>
      </c>
      <c r="R74" s="31">
        <f t="shared" si="16"/>
        <v>7.5</v>
      </c>
      <c r="S74" s="31">
        <v>9</v>
      </c>
      <c r="T74" s="61">
        <f t="shared" si="17"/>
        <v>5.357142857142857</v>
      </c>
      <c r="U74" s="62">
        <f t="shared" si="18"/>
        <v>0.44354885057471266</v>
      </c>
      <c r="V74" s="31">
        <f t="shared" si="28"/>
        <v>0.42976190476190473</v>
      </c>
      <c r="W74" s="63">
        <f t="shared" si="20"/>
        <v>43.803407224958946</v>
      </c>
      <c r="X74" s="64">
        <f t="shared" si="21"/>
        <v>79.52083333333334</v>
      </c>
      <c r="Y74" s="64">
        <f t="shared" si="22"/>
        <v>20</v>
      </c>
      <c r="Z74" s="64">
        <f t="shared" si="23"/>
        <v>43.80833333333334</v>
      </c>
    </row>
    <row r="75" spans="1:26" ht="24" customHeight="1">
      <c r="A75" s="6">
        <v>70</v>
      </c>
      <c r="B75" s="7" t="s">
        <v>125</v>
      </c>
      <c r="C75" s="7" t="s">
        <v>126</v>
      </c>
      <c r="D75" s="8" t="s">
        <v>68</v>
      </c>
      <c r="E75" s="30">
        <v>79.75</v>
      </c>
      <c r="F75" s="31">
        <f t="shared" si="26"/>
        <v>3.9875000000000003</v>
      </c>
      <c r="G75" s="31">
        <v>86</v>
      </c>
      <c r="H75" s="31">
        <f t="shared" si="24"/>
        <v>4.3</v>
      </c>
      <c r="I75" s="31">
        <v>46</v>
      </c>
      <c r="J75" s="31">
        <f t="shared" si="27"/>
        <v>2.3000000000000003</v>
      </c>
      <c r="K75" s="31">
        <v>87.5</v>
      </c>
      <c r="L75" s="31">
        <f t="shared" si="14"/>
        <v>8.75</v>
      </c>
      <c r="M75" s="31">
        <v>30</v>
      </c>
      <c r="N75" s="47">
        <f t="shared" si="25"/>
        <v>18.103448275862068</v>
      </c>
      <c r="O75" s="30">
        <v>83.33333333333333</v>
      </c>
      <c r="P75" s="31">
        <f t="shared" si="15"/>
        <v>4.166666666666667</v>
      </c>
      <c r="Q75" s="31">
        <v>75</v>
      </c>
      <c r="R75" s="31">
        <f t="shared" si="16"/>
        <v>7.5</v>
      </c>
      <c r="S75" s="31">
        <v>6</v>
      </c>
      <c r="T75" s="61">
        <f t="shared" si="17"/>
        <v>3.5714285714285716</v>
      </c>
      <c r="U75" s="62">
        <f t="shared" si="18"/>
        <v>0.6240158045977011</v>
      </c>
      <c r="V75" s="31">
        <f t="shared" si="28"/>
        <v>0.380952380952381</v>
      </c>
      <c r="W75" s="63">
        <f t="shared" si="20"/>
        <v>52.6790435139573</v>
      </c>
      <c r="X75" s="64">
        <f t="shared" si="21"/>
        <v>77.51041666666667</v>
      </c>
      <c r="Y75" s="64">
        <f t="shared" si="22"/>
        <v>36</v>
      </c>
      <c r="Z75" s="64">
        <f t="shared" si="23"/>
        <v>52.60416666666667</v>
      </c>
    </row>
    <row r="76" spans="1:26" ht="24" customHeight="1">
      <c r="A76" s="6">
        <v>71</v>
      </c>
      <c r="B76" s="7" t="s">
        <v>127</v>
      </c>
      <c r="C76" s="7" t="s">
        <v>128</v>
      </c>
      <c r="D76" s="8" t="s">
        <v>68</v>
      </c>
      <c r="E76" s="30">
        <v>88</v>
      </c>
      <c r="F76" s="31">
        <f t="shared" si="26"/>
        <v>4.4</v>
      </c>
      <c r="G76" s="31">
        <v>92</v>
      </c>
      <c r="H76" s="31">
        <f t="shared" si="24"/>
        <v>4.6000000000000005</v>
      </c>
      <c r="I76" s="31">
        <v>86</v>
      </c>
      <c r="J76" s="31">
        <f t="shared" si="27"/>
        <v>4.3</v>
      </c>
      <c r="K76" s="31">
        <v>93.75</v>
      </c>
      <c r="L76" s="31">
        <f t="shared" si="14"/>
        <v>9.375</v>
      </c>
      <c r="M76" s="31">
        <v>43</v>
      </c>
      <c r="N76" s="47">
        <f t="shared" si="25"/>
        <v>25.948275862068964</v>
      </c>
      <c r="O76" s="30">
        <v>91.66666666666667</v>
      </c>
      <c r="P76" s="31">
        <f t="shared" si="15"/>
        <v>4.583333333333334</v>
      </c>
      <c r="Q76" s="31">
        <v>85</v>
      </c>
      <c r="R76" s="31">
        <f t="shared" si="16"/>
        <v>8.5</v>
      </c>
      <c r="S76" s="31">
        <v>20</v>
      </c>
      <c r="T76" s="61">
        <f t="shared" si="17"/>
        <v>11.904761904761905</v>
      </c>
      <c r="U76" s="62">
        <f t="shared" si="18"/>
        <v>0.8103879310344827</v>
      </c>
      <c r="V76" s="31">
        <f t="shared" si="28"/>
        <v>0.6247023809523811</v>
      </c>
      <c r="W76" s="63">
        <f t="shared" si="20"/>
        <v>73.6113711001642</v>
      </c>
      <c r="X76" s="64">
        <f t="shared" si="21"/>
        <v>89.39583333333333</v>
      </c>
      <c r="Y76" s="64">
        <f t="shared" si="22"/>
        <v>63</v>
      </c>
      <c r="Z76" s="64">
        <f t="shared" si="23"/>
        <v>73.55833333333334</v>
      </c>
    </row>
    <row r="77" spans="1:26" ht="24" customHeight="1">
      <c r="A77" s="6">
        <v>72</v>
      </c>
      <c r="B77" s="7" t="s">
        <v>129</v>
      </c>
      <c r="C77" s="7" t="s">
        <v>130</v>
      </c>
      <c r="D77" s="8" t="s">
        <v>68</v>
      </c>
      <c r="E77" s="30">
        <v>89.5</v>
      </c>
      <c r="F77" s="31">
        <f t="shared" si="26"/>
        <v>4.4750000000000005</v>
      </c>
      <c r="G77" s="31">
        <v>91</v>
      </c>
      <c r="H77" s="31">
        <f t="shared" si="24"/>
        <v>4.55</v>
      </c>
      <c r="I77" s="31">
        <v>72</v>
      </c>
      <c r="J77" s="31">
        <f t="shared" si="27"/>
        <v>3.6</v>
      </c>
      <c r="K77" s="31">
        <v>93.75</v>
      </c>
      <c r="L77" s="31">
        <f t="shared" si="14"/>
        <v>9.375</v>
      </c>
      <c r="M77" s="31">
        <v>46</v>
      </c>
      <c r="N77" s="47">
        <f t="shared" si="25"/>
        <v>27.75862068965517</v>
      </c>
      <c r="O77" s="30">
        <v>88.33333333333333</v>
      </c>
      <c r="P77" s="31">
        <f t="shared" si="15"/>
        <v>4.416666666666667</v>
      </c>
      <c r="Q77" s="31">
        <v>87.5</v>
      </c>
      <c r="R77" s="31">
        <f t="shared" si="16"/>
        <v>8.75</v>
      </c>
      <c r="S77" s="31">
        <v>31</v>
      </c>
      <c r="T77" s="61">
        <f t="shared" si="17"/>
        <v>18.452380952380953</v>
      </c>
      <c r="U77" s="62">
        <f t="shared" si="18"/>
        <v>0.8293103448275863</v>
      </c>
      <c r="V77" s="31">
        <f t="shared" si="28"/>
        <v>0.7904761904761906</v>
      </c>
      <c r="W77" s="63">
        <f t="shared" si="20"/>
        <v>81.3776683087028</v>
      </c>
      <c r="X77" s="64">
        <f t="shared" si="21"/>
        <v>87.91666666666667</v>
      </c>
      <c r="Y77" s="64">
        <f t="shared" si="22"/>
        <v>77</v>
      </c>
      <c r="Z77" s="64">
        <f t="shared" si="23"/>
        <v>81.36666666666667</v>
      </c>
    </row>
    <row r="78" spans="1:26" ht="24" customHeight="1">
      <c r="A78" s="6">
        <v>73</v>
      </c>
      <c r="B78" s="7" t="s">
        <v>131</v>
      </c>
      <c r="C78" s="7" t="s">
        <v>132</v>
      </c>
      <c r="D78" s="8" t="s">
        <v>68</v>
      </c>
      <c r="E78" s="30">
        <v>81.75</v>
      </c>
      <c r="F78" s="31">
        <f t="shared" si="26"/>
        <v>4.0875</v>
      </c>
      <c r="G78" s="31">
        <v>83</v>
      </c>
      <c r="H78" s="31">
        <f t="shared" si="24"/>
        <v>4.15</v>
      </c>
      <c r="I78" s="31">
        <v>58</v>
      </c>
      <c r="J78" s="31">
        <f t="shared" si="27"/>
        <v>2.9000000000000004</v>
      </c>
      <c r="K78" s="31">
        <v>87.5</v>
      </c>
      <c r="L78" s="31">
        <f t="shared" si="14"/>
        <v>8.75</v>
      </c>
      <c r="M78" s="31">
        <v>27</v>
      </c>
      <c r="N78" s="47">
        <f t="shared" si="25"/>
        <v>16.29310344827586</v>
      </c>
      <c r="O78" s="30">
        <v>85</v>
      </c>
      <c r="P78" s="31">
        <f t="shared" si="15"/>
        <v>4.25</v>
      </c>
      <c r="Q78" s="31">
        <v>75</v>
      </c>
      <c r="R78" s="31">
        <f t="shared" si="16"/>
        <v>7.5</v>
      </c>
      <c r="S78" s="31">
        <v>6</v>
      </c>
      <c r="T78" s="61">
        <f t="shared" si="17"/>
        <v>3.5714285714285716</v>
      </c>
      <c r="U78" s="62">
        <f t="shared" si="18"/>
        <v>0.6030100574712643</v>
      </c>
      <c r="V78" s="31">
        <f t="shared" si="28"/>
        <v>0.38303571428571426</v>
      </c>
      <c r="W78" s="63">
        <f t="shared" si="20"/>
        <v>51.50203201970443</v>
      </c>
      <c r="X78" s="64">
        <f t="shared" si="21"/>
        <v>79.09375</v>
      </c>
      <c r="Y78" s="64">
        <f t="shared" si="22"/>
        <v>33</v>
      </c>
      <c r="Z78" s="64">
        <f t="shared" si="23"/>
        <v>51.4375</v>
      </c>
    </row>
    <row r="79" spans="1:26" ht="24" customHeight="1">
      <c r="A79" s="6">
        <v>74</v>
      </c>
      <c r="B79" s="7" t="s">
        <v>133</v>
      </c>
      <c r="C79" s="7" t="s">
        <v>134</v>
      </c>
      <c r="D79" s="8" t="s">
        <v>68</v>
      </c>
      <c r="E79" s="30">
        <v>82.5</v>
      </c>
      <c r="F79" s="31">
        <f t="shared" si="26"/>
        <v>4.125</v>
      </c>
      <c r="G79" s="31">
        <v>85</v>
      </c>
      <c r="H79" s="31">
        <f t="shared" si="24"/>
        <v>4.25</v>
      </c>
      <c r="I79" s="31">
        <v>68</v>
      </c>
      <c r="J79" s="31">
        <f t="shared" si="27"/>
        <v>3.4000000000000004</v>
      </c>
      <c r="K79" s="31">
        <v>90</v>
      </c>
      <c r="L79" s="31">
        <f t="shared" si="14"/>
        <v>9</v>
      </c>
      <c r="M79" s="31">
        <v>32</v>
      </c>
      <c r="N79" s="47">
        <f t="shared" si="25"/>
        <v>19.310344827586203</v>
      </c>
      <c r="O79" s="30">
        <v>86.66666666666667</v>
      </c>
      <c r="P79" s="31">
        <f t="shared" si="15"/>
        <v>4.333333333333334</v>
      </c>
      <c r="Q79" s="31">
        <v>85</v>
      </c>
      <c r="R79" s="31">
        <f t="shared" si="16"/>
        <v>8.5</v>
      </c>
      <c r="S79" s="31">
        <v>20</v>
      </c>
      <c r="T79" s="61">
        <f t="shared" si="17"/>
        <v>11.904761904761905</v>
      </c>
      <c r="U79" s="62">
        <f t="shared" si="18"/>
        <v>0.66808908045977</v>
      </c>
      <c r="V79" s="31">
        <f t="shared" si="28"/>
        <v>0.618452380952381</v>
      </c>
      <c r="W79" s="63">
        <f t="shared" si="20"/>
        <v>64.82344006568144</v>
      </c>
      <c r="X79" s="64">
        <f t="shared" si="21"/>
        <v>84.02083333333333</v>
      </c>
      <c r="Y79" s="64">
        <f t="shared" si="22"/>
        <v>52</v>
      </c>
      <c r="Z79" s="64">
        <f t="shared" si="23"/>
        <v>64.80833333333334</v>
      </c>
    </row>
    <row r="80" spans="1:26" ht="24" customHeight="1">
      <c r="A80" s="73">
        <v>75</v>
      </c>
      <c r="B80" s="74" t="s">
        <v>135</v>
      </c>
      <c r="C80" s="74" t="s">
        <v>136</v>
      </c>
      <c r="D80" s="75" t="s">
        <v>68</v>
      </c>
      <c r="E80" s="76">
        <v>87.75</v>
      </c>
      <c r="F80" s="77">
        <f t="shared" si="26"/>
        <v>4.3875</v>
      </c>
      <c r="G80" s="77">
        <v>81</v>
      </c>
      <c r="H80" s="77">
        <f t="shared" si="24"/>
        <v>4.05</v>
      </c>
      <c r="I80" s="77">
        <v>72</v>
      </c>
      <c r="J80" s="77">
        <f t="shared" si="27"/>
        <v>3.6</v>
      </c>
      <c r="K80" s="77">
        <v>87.5</v>
      </c>
      <c r="L80" s="77">
        <f t="shared" si="14"/>
        <v>8.75</v>
      </c>
      <c r="M80" s="77">
        <v>18</v>
      </c>
      <c r="N80" s="88">
        <f t="shared" si="25"/>
        <v>10.86206896551724</v>
      </c>
      <c r="O80" s="76">
        <v>80</v>
      </c>
      <c r="P80" s="77">
        <f t="shared" si="15"/>
        <v>4</v>
      </c>
      <c r="Q80" s="77">
        <v>75</v>
      </c>
      <c r="R80" s="77">
        <f t="shared" si="16"/>
        <v>7.5</v>
      </c>
      <c r="S80" s="77">
        <v>8</v>
      </c>
      <c r="T80" s="88">
        <f t="shared" si="17"/>
        <v>4.761904761904762</v>
      </c>
      <c r="U80" s="76">
        <f t="shared" si="18"/>
        <v>0.527492816091954</v>
      </c>
      <c r="V80" s="77">
        <f t="shared" si="28"/>
        <v>0.40654761904761905</v>
      </c>
      <c r="W80" s="93">
        <f t="shared" si="20"/>
        <v>47.911473727422</v>
      </c>
      <c r="X80" s="64">
        <f t="shared" si="21"/>
        <v>80.71875</v>
      </c>
      <c r="Y80" s="64">
        <f t="shared" si="22"/>
        <v>26</v>
      </c>
      <c r="Z80" s="64">
        <f t="shared" si="23"/>
        <v>47.8875</v>
      </c>
    </row>
    <row r="81" spans="1:26" ht="24" customHeight="1">
      <c r="A81" s="6">
        <v>76</v>
      </c>
      <c r="B81" s="7" t="s">
        <v>137</v>
      </c>
      <c r="C81" s="7" t="s">
        <v>138</v>
      </c>
      <c r="D81" s="8" t="s">
        <v>68</v>
      </c>
      <c r="E81" s="30">
        <v>87.5</v>
      </c>
      <c r="F81" s="31">
        <f t="shared" si="26"/>
        <v>4.375</v>
      </c>
      <c r="G81" s="31">
        <v>89</v>
      </c>
      <c r="H81" s="31">
        <f t="shared" si="24"/>
        <v>4.45</v>
      </c>
      <c r="I81" s="31">
        <v>78</v>
      </c>
      <c r="J81" s="31">
        <f t="shared" si="27"/>
        <v>3.9000000000000004</v>
      </c>
      <c r="K81" s="31">
        <v>88.75</v>
      </c>
      <c r="L81" s="31">
        <f t="shared" si="14"/>
        <v>8.875</v>
      </c>
      <c r="M81" s="31">
        <v>40</v>
      </c>
      <c r="N81" s="47">
        <f t="shared" si="25"/>
        <v>24.137931034482758</v>
      </c>
      <c r="O81" s="30">
        <v>88.33333333333333</v>
      </c>
      <c r="P81" s="31">
        <f t="shared" si="15"/>
        <v>4.416666666666667</v>
      </c>
      <c r="Q81" s="31">
        <v>85</v>
      </c>
      <c r="R81" s="31">
        <f t="shared" si="16"/>
        <v>8.5</v>
      </c>
      <c r="S81" s="31">
        <v>21</v>
      </c>
      <c r="T81" s="61">
        <f t="shared" si="17"/>
        <v>12.5</v>
      </c>
      <c r="U81" s="62">
        <f t="shared" si="18"/>
        <v>0.7622988505747126</v>
      </c>
      <c r="V81" s="31">
        <f t="shared" si="28"/>
        <v>0.6354166666666667</v>
      </c>
      <c r="W81" s="63">
        <f t="shared" si="20"/>
        <v>71.15459770114941</v>
      </c>
      <c r="X81" s="64">
        <f t="shared" si="21"/>
        <v>86.29166666666667</v>
      </c>
      <c r="Y81" s="64">
        <f t="shared" si="22"/>
        <v>61</v>
      </c>
      <c r="Z81" s="64">
        <f t="shared" si="23"/>
        <v>71.11666666666667</v>
      </c>
    </row>
    <row r="82" spans="1:26" ht="24" customHeight="1">
      <c r="A82" s="37">
        <v>77</v>
      </c>
      <c r="B82" s="38" t="s">
        <v>139</v>
      </c>
      <c r="C82" s="38" t="s">
        <v>140</v>
      </c>
      <c r="D82" s="39" t="s">
        <v>68</v>
      </c>
      <c r="E82" s="40">
        <v>86</v>
      </c>
      <c r="F82" s="41">
        <f t="shared" si="26"/>
        <v>4.3</v>
      </c>
      <c r="G82" s="41">
        <v>85</v>
      </c>
      <c r="H82" s="41">
        <f t="shared" si="24"/>
        <v>4.25</v>
      </c>
      <c r="I82" s="41">
        <v>84</v>
      </c>
      <c r="J82" s="41">
        <f t="shared" si="27"/>
        <v>4.2</v>
      </c>
      <c r="K82" s="41">
        <v>87.5</v>
      </c>
      <c r="L82" s="41">
        <f t="shared" si="14"/>
        <v>8.75</v>
      </c>
      <c r="M82" s="41">
        <v>30</v>
      </c>
      <c r="N82" s="49">
        <f t="shared" si="25"/>
        <v>18.103448275862068</v>
      </c>
      <c r="O82" s="40">
        <v>89.33333333333333</v>
      </c>
      <c r="P82" s="41">
        <f t="shared" si="15"/>
        <v>4.466666666666667</v>
      </c>
      <c r="Q82" s="41">
        <v>80</v>
      </c>
      <c r="R82" s="41">
        <f t="shared" si="16"/>
        <v>8</v>
      </c>
      <c r="S82" s="41">
        <v>17</v>
      </c>
      <c r="T82" s="68">
        <f t="shared" si="17"/>
        <v>10.119047619047619</v>
      </c>
      <c r="U82" s="69">
        <f t="shared" si="18"/>
        <v>0.6600574712643678</v>
      </c>
      <c r="V82" s="41">
        <f t="shared" si="28"/>
        <v>0.5646428571428571</v>
      </c>
      <c r="W82" s="70">
        <f t="shared" si="20"/>
        <v>62.18916256157635</v>
      </c>
      <c r="X82" s="64">
        <f t="shared" si="21"/>
        <v>84.91666666666667</v>
      </c>
      <c r="Y82" s="64">
        <f t="shared" si="22"/>
        <v>47</v>
      </c>
      <c r="Z82" s="64">
        <f t="shared" si="23"/>
        <v>62.16666666666667</v>
      </c>
    </row>
    <row r="83" spans="1:26" ht="24" customHeight="1">
      <c r="A83" s="6">
        <v>78</v>
      </c>
      <c r="B83" s="7" t="s">
        <v>141</v>
      </c>
      <c r="C83" s="7" t="s">
        <v>142</v>
      </c>
      <c r="D83" s="8" t="s">
        <v>68</v>
      </c>
      <c r="E83" s="30">
        <v>90.75</v>
      </c>
      <c r="F83" s="31">
        <f t="shared" si="26"/>
        <v>4.5375000000000005</v>
      </c>
      <c r="G83" s="31">
        <v>94</v>
      </c>
      <c r="H83" s="31">
        <f t="shared" si="24"/>
        <v>4.7</v>
      </c>
      <c r="I83" s="31">
        <v>78</v>
      </c>
      <c r="J83" s="31">
        <f t="shared" si="27"/>
        <v>3.9000000000000004</v>
      </c>
      <c r="K83" s="31">
        <v>93.75</v>
      </c>
      <c r="L83" s="31">
        <f t="shared" si="14"/>
        <v>9.375</v>
      </c>
      <c r="M83" s="31">
        <v>49</v>
      </c>
      <c r="N83" s="47">
        <f t="shared" si="25"/>
        <v>29.568965517241377</v>
      </c>
      <c r="O83" s="30">
        <v>91.66666666666667</v>
      </c>
      <c r="P83" s="31">
        <f t="shared" si="15"/>
        <v>4.583333333333334</v>
      </c>
      <c r="Q83" s="31">
        <v>87.5</v>
      </c>
      <c r="R83" s="31">
        <f t="shared" si="16"/>
        <v>8.75</v>
      </c>
      <c r="S83" s="31">
        <v>31</v>
      </c>
      <c r="T83" s="61">
        <f t="shared" si="17"/>
        <v>18.452380952380953</v>
      </c>
      <c r="U83" s="62">
        <f t="shared" si="18"/>
        <v>0.8680244252873563</v>
      </c>
      <c r="V83" s="31">
        <f t="shared" si="28"/>
        <v>0.7946428571428571</v>
      </c>
      <c r="W83" s="63">
        <f t="shared" si="20"/>
        <v>83.86717980295568</v>
      </c>
      <c r="X83" s="64">
        <f t="shared" si="21"/>
        <v>89.61458333333334</v>
      </c>
      <c r="Y83" s="64">
        <f t="shared" si="22"/>
        <v>80</v>
      </c>
      <c r="Z83" s="64">
        <f t="shared" si="23"/>
        <v>83.84583333333333</v>
      </c>
    </row>
    <row r="84" spans="1:26" ht="24" customHeight="1">
      <c r="A84" s="6">
        <v>79</v>
      </c>
      <c r="B84" s="7" t="s">
        <v>143</v>
      </c>
      <c r="C84" s="7" t="s">
        <v>144</v>
      </c>
      <c r="D84" s="8" t="s">
        <v>68</v>
      </c>
      <c r="E84" s="30">
        <v>84</v>
      </c>
      <c r="F84" s="31">
        <f t="shared" si="26"/>
        <v>4.2</v>
      </c>
      <c r="G84" s="31">
        <v>84</v>
      </c>
      <c r="H84" s="31">
        <f t="shared" si="24"/>
        <v>4.2</v>
      </c>
      <c r="I84" s="31">
        <v>76</v>
      </c>
      <c r="J84" s="31">
        <f t="shared" si="27"/>
        <v>3.8000000000000003</v>
      </c>
      <c r="K84" s="31">
        <v>87.5</v>
      </c>
      <c r="L84" s="31">
        <f t="shared" si="14"/>
        <v>8.75</v>
      </c>
      <c r="M84" s="31">
        <v>21</v>
      </c>
      <c r="N84" s="47">
        <f t="shared" si="25"/>
        <v>12.672413793103447</v>
      </c>
      <c r="O84" s="30">
        <v>76.66666666666667</v>
      </c>
      <c r="P84" s="31">
        <f t="shared" si="15"/>
        <v>3.833333333333334</v>
      </c>
      <c r="Q84" s="31">
        <v>77.5</v>
      </c>
      <c r="R84" s="31">
        <f t="shared" si="16"/>
        <v>7.75</v>
      </c>
      <c r="S84" s="31">
        <v>11</v>
      </c>
      <c r="T84" s="61">
        <f t="shared" si="17"/>
        <v>6.5476190476190474</v>
      </c>
      <c r="U84" s="62">
        <f t="shared" si="18"/>
        <v>0.5603735632183908</v>
      </c>
      <c r="V84" s="31">
        <f t="shared" si="28"/>
        <v>0.45327380952380947</v>
      </c>
      <c r="W84" s="63">
        <f t="shared" si="20"/>
        <v>51.75336617405583</v>
      </c>
      <c r="X84" s="64">
        <f t="shared" si="21"/>
        <v>81.33333333333334</v>
      </c>
      <c r="Y84" s="64">
        <f t="shared" si="22"/>
        <v>32</v>
      </c>
      <c r="Z84" s="64">
        <f t="shared" si="23"/>
        <v>51.733333333333334</v>
      </c>
    </row>
    <row r="85" spans="1:26" ht="24" customHeight="1">
      <c r="A85" s="6">
        <v>80</v>
      </c>
      <c r="B85" s="7" t="s">
        <v>145</v>
      </c>
      <c r="C85" s="7" t="s">
        <v>146</v>
      </c>
      <c r="D85" s="8" t="s">
        <v>68</v>
      </c>
      <c r="E85" s="30">
        <v>90</v>
      </c>
      <c r="F85" s="31">
        <f t="shared" si="26"/>
        <v>4.5</v>
      </c>
      <c r="G85" s="31">
        <v>90</v>
      </c>
      <c r="H85" s="31">
        <f t="shared" si="24"/>
        <v>4.5</v>
      </c>
      <c r="I85" s="31">
        <v>74</v>
      </c>
      <c r="J85" s="31">
        <f t="shared" si="27"/>
        <v>3.7</v>
      </c>
      <c r="K85" s="31">
        <v>92.5</v>
      </c>
      <c r="L85" s="31">
        <f t="shared" si="14"/>
        <v>9.25</v>
      </c>
      <c r="M85" s="31">
        <v>42</v>
      </c>
      <c r="N85" s="47">
        <f t="shared" si="25"/>
        <v>25.344827586206893</v>
      </c>
      <c r="O85" s="30">
        <v>91.66666666666667</v>
      </c>
      <c r="P85" s="31">
        <f t="shared" si="15"/>
        <v>4.583333333333334</v>
      </c>
      <c r="Q85" s="31">
        <v>87.5</v>
      </c>
      <c r="R85" s="31">
        <f t="shared" si="16"/>
        <v>8.75</v>
      </c>
      <c r="S85" s="31">
        <v>27</v>
      </c>
      <c r="T85" s="61">
        <f t="shared" si="17"/>
        <v>16.071428571428573</v>
      </c>
      <c r="U85" s="62">
        <f t="shared" si="18"/>
        <v>0.7882471264367815</v>
      </c>
      <c r="V85" s="31">
        <f t="shared" si="28"/>
        <v>0.7351190476190477</v>
      </c>
      <c r="W85" s="63">
        <f t="shared" si="20"/>
        <v>76.6995894909688</v>
      </c>
      <c r="X85" s="64">
        <f t="shared" si="21"/>
        <v>88.20833333333333</v>
      </c>
      <c r="Y85" s="64">
        <f t="shared" si="22"/>
        <v>69</v>
      </c>
      <c r="Z85" s="64">
        <f t="shared" si="23"/>
        <v>76.68333333333334</v>
      </c>
    </row>
    <row r="86" spans="1:26" ht="24" customHeight="1">
      <c r="A86" s="78" t="s">
        <v>147</v>
      </c>
      <c r="B86" s="79"/>
      <c r="C86" s="79"/>
      <c r="D86" s="80"/>
      <c r="E86" s="30">
        <f>AVERAGE(E6:E85)</f>
        <v>88.309375</v>
      </c>
      <c r="F86" s="81">
        <f>AVERAGE(F6:F85)</f>
        <v>4.4154687500000005</v>
      </c>
      <c r="G86" s="30">
        <f aca="true" t="shared" si="29" ref="G86:Z86">AVERAGE(G6:G85)</f>
        <v>86.974125</v>
      </c>
      <c r="H86" s="81">
        <f t="shared" si="29"/>
        <v>4.348706250000001</v>
      </c>
      <c r="I86" s="30">
        <f t="shared" si="29"/>
        <v>74.625</v>
      </c>
      <c r="J86" s="81">
        <f t="shared" si="29"/>
        <v>3.73125</v>
      </c>
      <c r="K86" s="30">
        <f t="shared" si="29"/>
        <v>91.60615625</v>
      </c>
      <c r="L86" s="81">
        <f t="shared" si="29"/>
        <v>9.160615625000002</v>
      </c>
      <c r="M86" s="30">
        <f t="shared" si="29"/>
        <v>30.1625</v>
      </c>
      <c r="N86" s="89">
        <f t="shared" si="29"/>
        <v>18.20150862068966</v>
      </c>
      <c r="O86" s="30">
        <f t="shared" si="29"/>
        <v>89.64895833333334</v>
      </c>
      <c r="P86" s="81">
        <f t="shared" si="29"/>
        <v>4.482447916666664</v>
      </c>
      <c r="Q86" s="30">
        <f t="shared" si="29"/>
        <v>83.79583333333333</v>
      </c>
      <c r="R86" s="81">
        <f t="shared" si="29"/>
        <v>8.379583333333334</v>
      </c>
      <c r="S86" s="30">
        <f t="shared" si="29"/>
        <v>15.325</v>
      </c>
      <c r="T86" s="94">
        <f t="shared" si="29"/>
        <v>9.122023809523812</v>
      </c>
      <c r="U86" s="95">
        <f t="shared" si="29"/>
        <v>0.664292487428161</v>
      </c>
      <c r="V86" s="96">
        <f t="shared" si="29"/>
        <v>0.5496013764880954</v>
      </c>
      <c r="W86" s="97">
        <f t="shared" si="29"/>
        <v>61.841604305213465</v>
      </c>
      <c r="X86" s="64">
        <f t="shared" si="29"/>
        <v>86.2951796875</v>
      </c>
      <c r="Y86" s="64">
        <f t="shared" si="29"/>
        <v>45.4875</v>
      </c>
      <c r="Z86" s="64">
        <f t="shared" si="29"/>
        <v>61.81057187500001</v>
      </c>
    </row>
    <row r="87" spans="1:26" ht="24" customHeight="1">
      <c r="A87" s="82" t="s">
        <v>148</v>
      </c>
      <c r="B87" s="83"/>
      <c r="C87" s="83"/>
      <c r="D87" s="84"/>
      <c r="E87" s="85">
        <f>F86+H86+J86+L86+N86</f>
        <v>39.85754924568966</v>
      </c>
      <c r="F87" s="85"/>
      <c r="G87" s="85"/>
      <c r="H87" s="85"/>
      <c r="I87" s="90"/>
      <c r="J87" s="91">
        <f>E87/60</f>
        <v>0.664292487428161</v>
      </c>
      <c r="K87" s="85"/>
      <c r="L87" s="85"/>
      <c r="M87" s="85"/>
      <c r="N87" s="92"/>
      <c r="O87" s="85">
        <f>P86+R86+T86</f>
        <v>21.98405505952381</v>
      </c>
      <c r="P87" s="85"/>
      <c r="Q87" s="85"/>
      <c r="R87" s="90"/>
      <c r="S87" s="98">
        <f>O87/40</f>
        <v>0.5496013764880953</v>
      </c>
      <c r="T87" s="99"/>
      <c r="U87" s="100">
        <f>(F86+H86+J86+L86+N86+P86+R86+T86)/100</f>
        <v>0.6184160430521347</v>
      </c>
      <c r="V87" s="101"/>
      <c r="W87" s="102"/>
      <c r="X87" s="64"/>
      <c r="Y87" s="64"/>
      <c r="Z87" s="64"/>
    </row>
    <row r="88" spans="1:23" ht="54" customHeight="1">
      <c r="A88" s="86" t="s">
        <v>149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</row>
  </sheetData>
  <sheetProtection/>
  <mergeCells count="30">
    <mergeCell ref="A1:Z1"/>
    <mergeCell ref="A2:Z2"/>
    <mergeCell ref="E3:N3"/>
    <mergeCell ref="O3:T3"/>
    <mergeCell ref="E4:F4"/>
    <mergeCell ref="G4:H4"/>
    <mergeCell ref="I4:J4"/>
    <mergeCell ref="K4:L4"/>
    <mergeCell ref="M4:N4"/>
    <mergeCell ref="O4:P4"/>
    <mergeCell ref="Q4:R4"/>
    <mergeCell ref="S4:T4"/>
    <mergeCell ref="A86:D86"/>
    <mergeCell ref="A87:D87"/>
    <mergeCell ref="E87:I87"/>
    <mergeCell ref="J87:N87"/>
    <mergeCell ref="O87:R87"/>
    <mergeCell ref="S87:T87"/>
    <mergeCell ref="U87:W87"/>
    <mergeCell ref="A88:W88"/>
    <mergeCell ref="A3:A5"/>
    <mergeCell ref="B3:B5"/>
    <mergeCell ref="C3:C5"/>
    <mergeCell ref="D3:D5"/>
    <mergeCell ref="U3:U5"/>
    <mergeCell ref="V3:V5"/>
    <mergeCell ref="W3:W5"/>
    <mergeCell ref="X3:X5"/>
    <mergeCell ref="Y3:Y5"/>
    <mergeCell ref="Z3:Z5"/>
  </mergeCells>
  <printOptions horizontalCentered="1"/>
  <pageMargins left="0.7513888888888889" right="0.5902777777777778" top="0.38958333333333334" bottom="0.20069444444444445" header="0.5" footer="0.5"/>
  <pageSetup fitToHeight="0" fitToWidth="1" horizontalDpi="600" verticalDpi="600" orientation="landscape" paperSize="123" scale="58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1:E12"/>
  <sheetViews>
    <sheetView zoomScaleSheetLayoutView="100" workbookViewId="0" topLeftCell="A1">
      <selection activeCell="O17" sqref="O17"/>
    </sheetView>
  </sheetViews>
  <sheetFormatPr defaultColWidth="9.00390625" defaultRowHeight="14.25"/>
  <cols>
    <col min="4" max="4" width="11.875" style="0" customWidth="1"/>
  </cols>
  <sheetData>
    <row r="11" spans="4:5" ht="14.25">
      <c r="D11" t="s">
        <v>150</v>
      </c>
      <c r="E11">
        <v>0.55</v>
      </c>
    </row>
    <row r="12" spans="4:5" ht="14.25">
      <c r="D12" t="s">
        <v>151</v>
      </c>
      <c r="E12">
        <v>0.66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9"/>
  <sheetViews>
    <sheetView zoomScale="115" zoomScaleNormal="115" zoomScaleSheetLayoutView="100" workbookViewId="0" topLeftCell="C1">
      <selection activeCell="Q10" sqref="Q10"/>
    </sheetView>
  </sheetViews>
  <sheetFormatPr defaultColWidth="9.00390625" defaultRowHeight="14.25"/>
  <cols>
    <col min="1" max="1" width="7.75390625" style="0" customWidth="1"/>
    <col min="2" max="2" width="12.75390625" style="0" customWidth="1"/>
    <col min="4" max="4" width="12.75390625" style="0" customWidth="1"/>
  </cols>
  <sheetData>
    <row r="1" ht="15"/>
    <row r="2" spans="1:4" ht="15">
      <c r="A2" s="3" t="s">
        <v>2</v>
      </c>
      <c r="B2" s="4" t="s">
        <v>3</v>
      </c>
      <c r="C2" s="4" t="s">
        <v>4</v>
      </c>
      <c r="D2" s="5" t="s">
        <v>5</v>
      </c>
    </row>
    <row r="3" spans="1:6" ht="16.5">
      <c r="A3" s="6">
        <v>1</v>
      </c>
      <c r="B3" s="7">
        <v>20049001</v>
      </c>
      <c r="C3" s="7" t="s">
        <v>25</v>
      </c>
      <c r="D3" s="8" t="s">
        <v>26</v>
      </c>
      <c r="E3" s="9">
        <v>0.516544540229885</v>
      </c>
      <c r="F3" s="9">
        <v>0.4180357142857143</v>
      </c>
    </row>
    <row r="4" spans="1:6" ht="16.5">
      <c r="A4" s="6">
        <v>2</v>
      </c>
      <c r="B4" s="7">
        <v>20049002</v>
      </c>
      <c r="C4" s="7" t="s">
        <v>27</v>
      </c>
      <c r="D4" s="8" t="s">
        <v>26</v>
      </c>
      <c r="E4" s="9">
        <v>0.4773778735632183</v>
      </c>
      <c r="F4" s="9">
        <v>0.42385416666666664</v>
      </c>
    </row>
    <row r="5" spans="1:6" ht="16.5">
      <c r="A5" s="6">
        <v>3</v>
      </c>
      <c r="B5" s="7">
        <v>20049003</v>
      </c>
      <c r="C5" s="7" t="s">
        <v>28</v>
      </c>
      <c r="D5" s="8" t="s">
        <v>26</v>
      </c>
      <c r="E5" s="9">
        <v>0.7265864942528736</v>
      </c>
      <c r="F5" s="9">
        <v>0.5118005952380953</v>
      </c>
    </row>
    <row r="6" spans="1:6" ht="16.5">
      <c r="A6" s="6">
        <v>4</v>
      </c>
      <c r="B6" s="7">
        <v>20049004</v>
      </c>
      <c r="C6" s="7" t="s">
        <v>29</v>
      </c>
      <c r="D6" s="8" t="s">
        <v>26</v>
      </c>
      <c r="E6" s="9">
        <v>0.7722988505747127</v>
      </c>
      <c r="F6" s="9">
        <v>0.5419791666666667</v>
      </c>
    </row>
    <row r="7" spans="1:6" ht="16.5">
      <c r="A7" s="6">
        <v>5</v>
      </c>
      <c r="B7" s="7">
        <v>20049005</v>
      </c>
      <c r="C7" s="7" t="s">
        <v>30</v>
      </c>
      <c r="D7" s="8" t="s">
        <v>26</v>
      </c>
      <c r="E7" s="9">
        <v>0.705310775862069</v>
      </c>
      <c r="F7" s="9">
        <v>0.5383333333333333</v>
      </c>
    </row>
    <row r="8" spans="1:6" ht="16.5">
      <c r="A8" s="6">
        <v>6</v>
      </c>
      <c r="B8" s="7">
        <v>20049006</v>
      </c>
      <c r="C8" s="7" t="s">
        <v>31</v>
      </c>
      <c r="D8" s="8" t="s">
        <v>26</v>
      </c>
      <c r="E8" s="9">
        <v>0.8409195402298851</v>
      </c>
      <c r="F8" s="9">
        <v>0.6863095238095239</v>
      </c>
    </row>
    <row r="9" spans="1:6" ht="16.5">
      <c r="A9" s="6">
        <v>7</v>
      </c>
      <c r="B9" s="7">
        <v>20049007</v>
      </c>
      <c r="C9" s="7" t="s">
        <v>32</v>
      </c>
      <c r="D9" s="8" t="s">
        <v>26</v>
      </c>
      <c r="E9" s="9">
        <v>0.765243103448276</v>
      </c>
      <c r="F9" s="9">
        <v>0.452485119047619</v>
      </c>
    </row>
    <row r="10" spans="1:6" ht="16.5">
      <c r="A10" s="6">
        <v>8</v>
      </c>
      <c r="B10" s="7">
        <v>20049008</v>
      </c>
      <c r="C10" s="7" t="s">
        <v>33</v>
      </c>
      <c r="D10" s="8" t="s">
        <v>26</v>
      </c>
      <c r="E10" s="9">
        <v>0.6375635057471265</v>
      </c>
      <c r="F10" s="9">
        <v>0.6442708333333333</v>
      </c>
    </row>
    <row r="11" spans="1:6" ht="16.5">
      <c r="A11" s="6">
        <v>9</v>
      </c>
      <c r="B11" s="7">
        <v>20049009</v>
      </c>
      <c r="C11" s="7" t="s">
        <v>34</v>
      </c>
      <c r="D11" s="8" t="s">
        <v>26</v>
      </c>
      <c r="E11" s="9">
        <v>0.6244468390804597</v>
      </c>
      <c r="F11" s="9">
        <v>0.5514732142857144</v>
      </c>
    </row>
    <row r="12" spans="1:6" ht="16.5">
      <c r="A12" s="6">
        <v>10</v>
      </c>
      <c r="B12" s="7">
        <v>20049010</v>
      </c>
      <c r="C12" s="7" t="s">
        <v>35</v>
      </c>
      <c r="D12" s="8" t="s">
        <v>26</v>
      </c>
      <c r="E12" s="9">
        <v>0.5695977011494252</v>
      </c>
      <c r="F12" s="9">
        <v>0.5065625</v>
      </c>
    </row>
    <row r="13" spans="1:6" ht="16.5">
      <c r="A13" s="6">
        <v>11</v>
      </c>
      <c r="B13" s="7">
        <v>20049011</v>
      </c>
      <c r="C13" s="7" t="s">
        <v>36</v>
      </c>
      <c r="D13" s="8" t="s">
        <v>26</v>
      </c>
      <c r="E13" s="9">
        <v>0.5594827586206896</v>
      </c>
      <c r="F13" s="9">
        <v>0.4930654761904762</v>
      </c>
    </row>
    <row r="14" spans="1:6" ht="16.5">
      <c r="A14" s="6">
        <v>12</v>
      </c>
      <c r="B14" s="7">
        <v>20049012</v>
      </c>
      <c r="C14" s="7" t="s">
        <v>37</v>
      </c>
      <c r="D14" s="8" t="s">
        <v>26</v>
      </c>
      <c r="E14" s="9">
        <v>0.5936709770114942</v>
      </c>
      <c r="F14" s="9">
        <v>0.4713244047619048</v>
      </c>
    </row>
    <row r="15" spans="1:6" ht="16.5">
      <c r="A15" s="6">
        <v>13</v>
      </c>
      <c r="B15" s="7">
        <v>20049013</v>
      </c>
      <c r="C15" s="7" t="s">
        <v>38</v>
      </c>
      <c r="D15" s="8" t="s">
        <v>26</v>
      </c>
      <c r="E15" s="9">
        <v>0.8285620689655172</v>
      </c>
      <c r="F15" s="9">
        <v>0.8137946428571429</v>
      </c>
    </row>
    <row r="16" spans="1:6" ht="16.5">
      <c r="A16" s="6">
        <v>14</v>
      </c>
      <c r="B16" s="7">
        <v>20049014</v>
      </c>
      <c r="C16" s="7" t="s">
        <v>39</v>
      </c>
      <c r="D16" s="8" t="s">
        <v>26</v>
      </c>
      <c r="E16" s="9">
        <v>0.529044540229885</v>
      </c>
      <c r="F16" s="9">
        <v>0.5026339285714286</v>
      </c>
    </row>
    <row r="17" spans="1:6" ht="16.5">
      <c r="A17" s="6">
        <v>15</v>
      </c>
      <c r="B17" s="7">
        <v>20049015</v>
      </c>
      <c r="C17" s="7" t="s">
        <v>40</v>
      </c>
      <c r="D17" s="8" t="s">
        <v>26</v>
      </c>
      <c r="E17" s="9">
        <v>0.4674137931034483</v>
      </c>
      <c r="F17" s="9">
        <v>0.5195982142857143</v>
      </c>
    </row>
    <row r="18" spans="1:6" ht="16.5">
      <c r="A18" s="6">
        <v>16</v>
      </c>
      <c r="B18" s="7">
        <v>20049016</v>
      </c>
      <c r="C18" s="7" t="s">
        <v>41</v>
      </c>
      <c r="D18" s="8" t="s">
        <v>26</v>
      </c>
      <c r="E18" s="9">
        <v>0.6482183908045978</v>
      </c>
      <c r="F18" s="9">
        <v>0.6031696428571428</v>
      </c>
    </row>
    <row r="19" spans="1:6" ht="16.5">
      <c r="A19" s="6">
        <v>17</v>
      </c>
      <c r="B19" s="7">
        <v>20049017</v>
      </c>
      <c r="C19" s="7" t="s">
        <v>42</v>
      </c>
      <c r="D19" s="8" t="s">
        <v>26</v>
      </c>
      <c r="E19" s="9">
        <v>0.7897330459770114</v>
      </c>
      <c r="F19" s="9">
        <v>0.7779910714285714</v>
      </c>
    </row>
    <row r="20" spans="1:6" ht="16.5">
      <c r="A20" s="6">
        <v>18</v>
      </c>
      <c r="B20" s="7">
        <v>20049018</v>
      </c>
      <c r="C20" s="7" t="s">
        <v>43</v>
      </c>
      <c r="D20" s="8" t="s">
        <v>26</v>
      </c>
      <c r="E20" s="9">
        <v>0.6512284482758621</v>
      </c>
      <c r="F20" s="9">
        <v>0.659375</v>
      </c>
    </row>
    <row r="21" spans="1:6" ht="16.5">
      <c r="A21" s="6">
        <v>19</v>
      </c>
      <c r="B21" s="7">
        <v>20049019</v>
      </c>
      <c r="C21" s="7" t="s">
        <v>44</v>
      </c>
      <c r="D21" s="8" t="s">
        <v>26</v>
      </c>
      <c r="E21" s="9">
        <v>0.7301364942528735</v>
      </c>
      <c r="F21" s="9">
        <v>0.5139880952380953</v>
      </c>
    </row>
    <row r="22" spans="1:6" ht="16.5">
      <c r="A22" s="6">
        <v>20</v>
      </c>
      <c r="B22" s="7">
        <v>20049020</v>
      </c>
      <c r="C22" s="7" t="s">
        <v>45</v>
      </c>
      <c r="D22" s="8" t="s">
        <v>26</v>
      </c>
      <c r="E22" s="9">
        <v>0.6707183908045977</v>
      </c>
      <c r="F22" s="9">
        <v>0.5360416666666667</v>
      </c>
    </row>
    <row r="23" spans="1:6" ht="16.5">
      <c r="A23" s="6">
        <v>21</v>
      </c>
      <c r="B23" s="7">
        <v>20049021</v>
      </c>
      <c r="C23" s="7" t="s">
        <v>46</v>
      </c>
      <c r="D23" s="8" t="s">
        <v>26</v>
      </c>
      <c r="E23" s="9">
        <v>0.8085979885057472</v>
      </c>
      <c r="F23" s="9">
        <v>0.6153422619047619</v>
      </c>
    </row>
    <row r="24" spans="1:6" ht="16.5">
      <c r="A24" s="6">
        <v>22</v>
      </c>
      <c r="B24" s="7">
        <v>20049022</v>
      </c>
      <c r="C24" s="7" t="s">
        <v>47</v>
      </c>
      <c r="D24" s="8" t="s">
        <v>26</v>
      </c>
      <c r="E24" s="9">
        <v>0.725933908045977</v>
      </c>
      <c r="F24" s="9">
        <v>0.544047619047619</v>
      </c>
    </row>
    <row r="25" spans="1:6" ht="16.5">
      <c r="A25" s="6">
        <v>23</v>
      </c>
      <c r="B25" s="7">
        <v>20049023</v>
      </c>
      <c r="C25" s="7" t="s">
        <v>48</v>
      </c>
      <c r="D25" s="8" t="s">
        <v>26</v>
      </c>
      <c r="E25" s="9">
        <v>0.5852227011494252</v>
      </c>
      <c r="F25" s="9">
        <v>0.37641369047619044</v>
      </c>
    </row>
    <row r="26" spans="1:6" ht="16.5">
      <c r="A26" s="6">
        <v>24</v>
      </c>
      <c r="B26" s="7">
        <v>20049024</v>
      </c>
      <c r="C26" s="7" t="s">
        <v>49</v>
      </c>
      <c r="D26" s="8" t="s">
        <v>26</v>
      </c>
      <c r="E26" s="9">
        <v>0.6551508620689656</v>
      </c>
      <c r="F26" s="9">
        <v>0.5352083333333333</v>
      </c>
    </row>
    <row r="27" spans="1:6" ht="16.5">
      <c r="A27" s="6">
        <v>25</v>
      </c>
      <c r="B27" s="7">
        <v>20049025</v>
      </c>
      <c r="C27" s="7" t="s">
        <v>50</v>
      </c>
      <c r="D27" s="8" t="s">
        <v>26</v>
      </c>
      <c r="E27" s="9">
        <v>0.6402442528735632</v>
      </c>
      <c r="F27" s="9">
        <v>0.6316815476190476</v>
      </c>
    </row>
    <row r="28" spans="1:6" ht="16.5">
      <c r="A28" s="6">
        <v>26</v>
      </c>
      <c r="B28" s="7">
        <v>20049026</v>
      </c>
      <c r="C28" s="7" t="s">
        <v>51</v>
      </c>
      <c r="D28" s="8" t="s">
        <v>26</v>
      </c>
      <c r="E28" s="9">
        <v>0.8486278735632184</v>
      </c>
      <c r="F28" s="9">
        <v>0.7060863095238096</v>
      </c>
    </row>
    <row r="29" spans="1:6" ht="16.5">
      <c r="A29" s="6">
        <v>27</v>
      </c>
      <c r="B29" s="7">
        <v>20049027</v>
      </c>
      <c r="C29" s="7" t="s">
        <v>52</v>
      </c>
      <c r="D29" s="8" t="s">
        <v>26</v>
      </c>
      <c r="E29" s="9">
        <v>0.7994971264367815</v>
      </c>
      <c r="F29" s="9">
        <v>0.7697767857142858</v>
      </c>
    </row>
    <row r="30" spans="1:6" ht="16.5">
      <c r="A30" s="6">
        <v>28</v>
      </c>
      <c r="B30" s="7">
        <v>20049028</v>
      </c>
      <c r="C30" s="7" t="s">
        <v>53</v>
      </c>
      <c r="D30" s="8" t="s">
        <v>26</v>
      </c>
      <c r="E30" s="9">
        <v>0.5992744252873564</v>
      </c>
      <c r="F30" s="9">
        <v>0.6013244047619049</v>
      </c>
    </row>
    <row r="31" spans="1:6" ht="16.5">
      <c r="A31" s="6">
        <v>29</v>
      </c>
      <c r="B31" s="7">
        <v>20049029</v>
      </c>
      <c r="C31" s="7" t="s">
        <v>54</v>
      </c>
      <c r="D31" s="8" t="s">
        <v>26</v>
      </c>
      <c r="E31" s="9">
        <v>0.6057902298850575</v>
      </c>
      <c r="F31" s="9">
        <v>0.6656101190476191</v>
      </c>
    </row>
    <row r="32" spans="1:6" ht="16.5">
      <c r="A32" s="6">
        <v>30</v>
      </c>
      <c r="B32" s="7">
        <v>20049030</v>
      </c>
      <c r="C32" s="7" t="s">
        <v>55</v>
      </c>
      <c r="D32" s="8" t="s">
        <v>26</v>
      </c>
      <c r="E32" s="9">
        <v>0.6175359195402298</v>
      </c>
      <c r="F32" s="9">
        <v>0.5790476190476191</v>
      </c>
    </row>
    <row r="33" spans="1:6" ht="16.5">
      <c r="A33" s="6">
        <v>31</v>
      </c>
      <c r="B33" s="7">
        <v>20049031</v>
      </c>
      <c r="C33" s="7" t="s">
        <v>56</v>
      </c>
      <c r="D33" s="8" t="s">
        <v>26</v>
      </c>
      <c r="E33" s="9">
        <v>0.6476149425287356</v>
      </c>
      <c r="F33" s="9">
        <v>0.6517410714285714</v>
      </c>
    </row>
    <row r="34" spans="1:6" ht="16.5">
      <c r="A34" s="6">
        <v>32</v>
      </c>
      <c r="B34" s="7">
        <v>20049032</v>
      </c>
      <c r="C34" s="7" t="s">
        <v>57</v>
      </c>
      <c r="D34" s="8" t="s">
        <v>26</v>
      </c>
      <c r="E34" s="9">
        <v>0.6729956896551723</v>
      </c>
      <c r="F34" s="9">
        <v>0.4944047619047619</v>
      </c>
    </row>
    <row r="35" spans="1:6" ht="16.5">
      <c r="A35" s="6">
        <v>33</v>
      </c>
      <c r="B35" s="7">
        <v>20049033</v>
      </c>
      <c r="C35" s="7" t="s">
        <v>58</v>
      </c>
      <c r="D35" s="8" t="s">
        <v>26</v>
      </c>
      <c r="E35" s="9">
        <v>0.711594827586207</v>
      </c>
      <c r="F35" s="9">
        <v>0.7210714285714286</v>
      </c>
    </row>
    <row r="36" spans="1:6" ht="16.5">
      <c r="A36" s="6">
        <v>34</v>
      </c>
      <c r="B36" s="7">
        <v>20049034</v>
      </c>
      <c r="C36" s="7" t="s">
        <v>59</v>
      </c>
      <c r="D36" s="8" t="s">
        <v>26</v>
      </c>
      <c r="E36" s="9">
        <v>0.4697054597701149</v>
      </c>
      <c r="F36" s="9">
        <v>0.34</v>
      </c>
    </row>
    <row r="37" spans="1:6" ht="16.5">
      <c r="A37" s="6">
        <v>35</v>
      </c>
      <c r="B37" s="7">
        <v>20049035</v>
      </c>
      <c r="C37" s="7" t="s">
        <v>60</v>
      </c>
      <c r="D37" s="8" t="s">
        <v>26</v>
      </c>
      <c r="E37" s="9">
        <v>0.4361063218390805</v>
      </c>
      <c r="F37" s="9">
        <v>0.40511904761904766</v>
      </c>
    </row>
    <row r="38" spans="1:6" ht="16.5">
      <c r="A38" s="6">
        <v>36</v>
      </c>
      <c r="B38" s="7">
        <v>20049036</v>
      </c>
      <c r="C38" s="7" t="s">
        <v>61</v>
      </c>
      <c r="D38" s="8" t="s">
        <v>26</v>
      </c>
      <c r="E38" s="9">
        <v>0.6177718390804599</v>
      </c>
      <c r="F38" s="9">
        <v>0.565639880952381</v>
      </c>
    </row>
    <row r="39" spans="1:6" ht="16.5">
      <c r="A39" s="6">
        <v>37</v>
      </c>
      <c r="B39" s="7">
        <v>20049037</v>
      </c>
      <c r="C39" s="7" t="s">
        <v>62</v>
      </c>
      <c r="D39" s="8" t="s">
        <v>26</v>
      </c>
      <c r="E39" s="9">
        <v>0.43385057471264366</v>
      </c>
      <c r="F39" s="9">
        <v>0.41678571428571437</v>
      </c>
    </row>
    <row r="40" spans="1:6" ht="16.5">
      <c r="A40" s="6">
        <v>38</v>
      </c>
      <c r="B40" s="7">
        <v>20049038</v>
      </c>
      <c r="C40" s="7" t="s">
        <v>63</v>
      </c>
      <c r="D40" s="8" t="s">
        <v>26</v>
      </c>
      <c r="E40" s="9">
        <v>0.6035775862068965</v>
      </c>
      <c r="F40" s="9">
        <v>0.4465476190476191</v>
      </c>
    </row>
    <row r="41" spans="1:6" ht="16.5">
      <c r="A41" s="6">
        <v>39</v>
      </c>
      <c r="B41" s="7">
        <v>20049039</v>
      </c>
      <c r="C41" s="7" t="s">
        <v>64</v>
      </c>
      <c r="D41" s="8" t="s">
        <v>26</v>
      </c>
      <c r="E41" s="9">
        <v>0.772507183908046</v>
      </c>
      <c r="F41" s="9">
        <v>0.510327380952381</v>
      </c>
    </row>
    <row r="42" spans="1:6" ht="16.5">
      <c r="A42" s="6">
        <v>40</v>
      </c>
      <c r="B42" s="7">
        <v>20049040</v>
      </c>
      <c r="C42" s="7" t="s">
        <v>65</v>
      </c>
      <c r="D42" s="8" t="s">
        <v>26</v>
      </c>
      <c r="E42" s="9">
        <v>0.6114152298850575</v>
      </c>
      <c r="F42" s="9">
        <v>0.5843601190476191</v>
      </c>
    </row>
    <row r="43" spans="1:6" ht="16.5">
      <c r="A43" s="6">
        <v>41</v>
      </c>
      <c r="B43" s="7" t="s">
        <v>66</v>
      </c>
      <c r="C43" s="7" t="s">
        <v>67</v>
      </c>
      <c r="D43" s="8" t="s">
        <v>68</v>
      </c>
      <c r="E43" s="9">
        <v>0.8263362068965517</v>
      </c>
      <c r="F43" s="9">
        <v>0.40898809523809526</v>
      </c>
    </row>
    <row r="44" spans="1:6" ht="16.5">
      <c r="A44" s="6">
        <v>42</v>
      </c>
      <c r="B44" s="7" t="s">
        <v>69</v>
      </c>
      <c r="C44" s="7" t="s">
        <v>70</v>
      </c>
      <c r="D44" s="8" t="s">
        <v>68</v>
      </c>
      <c r="E44" s="9">
        <v>0.7917887931034483</v>
      </c>
      <c r="F44" s="9">
        <v>0.5422619047619047</v>
      </c>
    </row>
    <row r="45" spans="1:6" ht="16.5">
      <c r="A45" s="6">
        <v>43</v>
      </c>
      <c r="B45" s="7" t="s">
        <v>71</v>
      </c>
      <c r="C45" s="7" t="s">
        <v>72</v>
      </c>
      <c r="D45" s="8" t="s">
        <v>68</v>
      </c>
      <c r="E45" s="9">
        <v>0.6766307471264367</v>
      </c>
      <c r="F45" s="9">
        <v>0.44226190476190474</v>
      </c>
    </row>
    <row r="46" spans="1:6" ht="16.5">
      <c r="A46" s="6">
        <v>44</v>
      </c>
      <c r="B46" s="7" t="s">
        <v>73</v>
      </c>
      <c r="C46" s="7" t="s">
        <v>74</v>
      </c>
      <c r="D46" s="8" t="s">
        <v>68</v>
      </c>
      <c r="E46" s="9">
        <v>0.7734554597701149</v>
      </c>
      <c r="F46" s="9">
        <v>0.5226190476190476</v>
      </c>
    </row>
    <row r="47" spans="1:6" ht="16.5">
      <c r="A47" s="6">
        <v>45</v>
      </c>
      <c r="B47" s="7" t="s">
        <v>75</v>
      </c>
      <c r="C47" s="7" t="s">
        <v>76</v>
      </c>
      <c r="D47" s="8" t="s">
        <v>68</v>
      </c>
      <c r="E47" s="9">
        <v>0.6516307471264366</v>
      </c>
      <c r="F47" s="9">
        <v>0.36636904761904765</v>
      </c>
    </row>
    <row r="48" spans="1:6" ht="16.5">
      <c r="A48" s="6">
        <v>46</v>
      </c>
      <c r="B48" s="7" t="s">
        <v>77</v>
      </c>
      <c r="C48" s="7" t="s">
        <v>78</v>
      </c>
      <c r="D48" s="8" t="s">
        <v>68</v>
      </c>
      <c r="E48" s="9">
        <v>0.5305459770114943</v>
      </c>
      <c r="F48" s="9">
        <v>0.43392857142857144</v>
      </c>
    </row>
    <row r="49" spans="1:6" ht="16.5">
      <c r="A49" s="6">
        <v>47</v>
      </c>
      <c r="B49" s="7" t="s">
        <v>79</v>
      </c>
      <c r="C49" s="7" t="s">
        <v>80</v>
      </c>
      <c r="D49" s="8" t="s">
        <v>68</v>
      </c>
      <c r="E49" s="9">
        <v>0.7029022988505746</v>
      </c>
      <c r="F49" s="9">
        <v>0.4357142857142858</v>
      </c>
    </row>
    <row r="50" spans="1:6" ht="16.5">
      <c r="A50" s="6">
        <v>48</v>
      </c>
      <c r="B50" s="7" t="s">
        <v>81</v>
      </c>
      <c r="C50" s="7" t="s">
        <v>82</v>
      </c>
      <c r="D50" s="8" t="s">
        <v>68</v>
      </c>
      <c r="E50" s="9">
        <v>0.7184698275862068</v>
      </c>
      <c r="F50" s="9">
        <v>0.5482142857142858</v>
      </c>
    </row>
    <row r="51" spans="1:6" ht="16.5">
      <c r="A51" s="6">
        <v>49</v>
      </c>
      <c r="B51" s="7" t="s">
        <v>83</v>
      </c>
      <c r="C51" s="7" t="s">
        <v>84</v>
      </c>
      <c r="D51" s="8" t="s">
        <v>68</v>
      </c>
      <c r="E51" s="9">
        <v>0.7973204022988506</v>
      </c>
      <c r="F51" s="9">
        <v>0.680059523809524</v>
      </c>
    </row>
    <row r="52" spans="1:6" ht="16.5">
      <c r="A52" s="6">
        <v>50</v>
      </c>
      <c r="B52" s="7" t="s">
        <v>85</v>
      </c>
      <c r="C52" s="7" t="s">
        <v>86</v>
      </c>
      <c r="D52" s="8" t="s">
        <v>68</v>
      </c>
      <c r="E52" s="9">
        <v>0.39220545977011495</v>
      </c>
      <c r="F52" s="9">
        <v>0.41309523809523807</v>
      </c>
    </row>
    <row r="53" spans="1:6" ht="16.5">
      <c r="A53" s="6">
        <v>51</v>
      </c>
      <c r="B53" s="7" t="s">
        <v>87</v>
      </c>
      <c r="C53" s="7" t="s">
        <v>88</v>
      </c>
      <c r="D53" s="8" t="s">
        <v>68</v>
      </c>
      <c r="E53" s="9">
        <v>0.6074784482758621</v>
      </c>
      <c r="F53" s="9">
        <v>0.45714285714285713</v>
      </c>
    </row>
    <row r="54" spans="1:6" ht="16.5">
      <c r="A54" s="6">
        <v>52</v>
      </c>
      <c r="B54" s="7" t="s">
        <v>89</v>
      </c>
      <c r="C54" s="7" t="s">
        <v>90</v>
      </c>
      <c r="D54" s="8" t="s">
        <v>68</v>
      </c>
      <c r="E54" s="9">
        <v>0.6369109195402298</v>
      </c>
      <c r="F54" s="9">
        <v>0.4398809523809524</v>
      </c>
    </row>
    <row r="55" spans="1:6" ht="16.5">
      <c r="A55" s="6">
        <v>53</v>
      </c>
      <c r="B55" s="7" t="s">
        <v>91</v>
      </c>
      <c r="C55" s="7" t="s">
        <v>92</v>
      </c>
      <c r="D55" s="8" t="s">
        <v>68</v>
      </c>
      <c r="E55" s="9">
        <v>0.7645330459770114</v>
      </c>
      <c r="F55" s="9">
        <v>0.6375</v>
      </c>
    </row>
    <row r="56" spans="1:6" ht="16.5">
      <c r="A56" s="6">
        <v>54</v>
      </c>
      <c r="B56" s="7" t="s">
        <v>93</v>
      </c>
      <c r="C56" s="7" t="s">
        <v>94</v>
      </c>
      <c r="D56" s="8" t="s">
        <v>68</v>
      </c>
      <c r="E56" s="9">
        <v>0.5752227011494253</v>
      </c>
      <c r="F56" s="9">
        <v>0.3785714285714286</v>
      </c>
    </row>
    <row r="57" spans="1:6" ht="16.5">
      <c r="A57" s="6">
        <v>55</v>
      </c>
      <c r="B57" s="7" t="s">
        <v>95</v>
      </c>
      <c r="C57" s="7" t="s">
        <v>96</v>
      </c>
      <c r="D57" s="8" t="s">
        <v>68</v>
      </c>
      <c r="E57" s="9">
        <v>0.7727155172413792</v>
      </c>
      <c r="F57" s="9">
        <v>0.6651785714285714</v>
      </c>
    </row>
    <row r="58" spans="1:6" ht="16.5">
      <c r="A58" s="6">
        <v>56</v>
      </c>
      <c r="B58" s="7" t="s">
        <v>97</v>
      </c>
      <c r="C58" s="7" t="s">
        <v>98</v>
      </c>
      <c r="D58" s="8" t="s">
        <v>68</v>
      </c>
      <c r="E58" s="9">
        <v>0.5594827586206896</v>
      </c>
      <c r="F58" s="9">
        <v>0.47619047619047616</v>
      </c>
    </row>
    <row r="59" spans="1:6" ht="16.5">
      <c r="A59" s="6">
        <v>57</v>
      </c>
      <c r="B59" s="7" t="s">
        <v>99</v>
      </c>
      <c r="C59" s="7" t="s">
        <v>100</v>
      </c>
      <c r="D59" s="8" t="s">
        <v>68</v>
      </c>
      <c r="E59" s="9">
        <v>0.744058908045977</v>
      </c>
      <c r="F59" s="9">
        <v>0.5866071428571429</v>
      </c>
    </row>
    <row r="60" spans="1:6" ht="16.5">
      <c r="A60" s="6">
        <v>58</v>
      </c>
      <c r="B60" s="7" t="s">
        <v>101</v>
      </c>
      <c r="C60" s="7" t="s">
        <v>102</v>
      </c>
      <c r="D60" s="8" t="s">
        <v>68</v>
      </c>
      <c r="E60" s="9">
        <v>0.6994540229885058</v>
      </c>
      <c r="F60" s="9">
        <v>0.5717261904761906</v>
      </c>
    </row>
    <row r="61" spans="1:6" ht="16.5">
      <c r="A61" s="6">
        <v>59</v>
      </c>
      <c r="B61" s="7" t="s">
        <v>103</v>
      </c>
      <c r="C61" s="7" t="s">
        <v>104</v>
      </c>
      <c r="D61" s="8" t="s">
        <v>68</v>
      </c>
      <c r="E61" s="9">
        <v>0.7561422413793103</v>
      </c>
      <c r="F61" s="9">
        <v>0.5866071428571429</v>
      </c>
    </row>
    <row r="62" spans="1:6" ht="16.5">
      <c r="A62" s="6">
        <v>60</v>
      </c>
      <c r="B62" s="7" t="s">
        <v>105</v>
      </c>
      <c r="C62" s="7" t="s">
        <v>106</v>
      </c>
      <c r="D62" s="8" t="s">
        <v>68</v>
      </c>
      <c r="E62" s="9">
        <v>0.8529669540229885</v>
      </c>
      <c r="F62" s="9">
        <v>0.8202380952380952</v>
      </c>
    </row>
    <row r="63" spans="1:6" ht="16.5">
      <c r="A63" s="6">
        <v>61</v>
      </c>
      <c r="B63" s="7" t="s">
        <v>107</v>
      </c>
      <c r="C63" s="7" t="s">
        <v>108</v>
      </c>
      <c r="D63" s="8" t="s">
        <v>68</v>
      </c>
      <c r="E63" s="9">
        <v>0.44146551724137933</v>
      </c>
      <c r="F63" s="9">
        <v>0.33839285714285716</v>
      </c>
    </row>
    <row r="64" spans="1:6" ht="16.5">
      <c r="A64" s="6">
        <v>62</v>
      </c>
      <c r="B64" s="7" t="s">
        <v>109</v>
      </c>
      <c r="C64" s="7" t="s">
        <v>110</v>
      </c>
      <c r="D64" s="8" t="s">
        <v>68</v>
      </c>
      <c r="E64" s="9">
        <v>0.7585488505747127</v>
      </c>
      <c r="F64" s="9">
        <v>0.61875</v>
      </c>
    </row>
    <row r="65" spans="1:6" ht="16.5">
      <c r="A65" s="6">
        <v>63</v>
      </c>
      <c r="B65" s="7" t="s">
        <v>111</v>
      </c>
      <c r="C65" s="7" t="s">
        <v>112</v>
      </c>
      <c r="D65" s="8" t="s">
        <v>68</v>
      </c>
      <c r="E65" s="9">
        <v>0.8327945402298851</v>
      </c>
      <c r="F65" s="9">
        <v>0.6842261904761905</v>
      </c>
    </row>
    <row r="66" spans="1:6" ht="16.5">
      <c r="A66" s="6">
        <v>64</v>
      </c>
      <c r="B66" s="7" t="s">
        <v>113</v>
      </c>
      <c r="C66" s="7" t="s">
        <v>114</v>
      </c>
      <c r="D66" s="8" t="s">
        <v>68</v>
      </c>
      <c r="E66" s="9">
        <v>0.6178591954022988</v>
      </c>
      <c r="F66" s="9">
        <v>0.4592261904761905</v>
      </c>
    </row>
    <row r="67" spans="1:6" ht="16.5">
      <c r="A67" s="6">
        <v>65</v>
      </c>
      <c r="B67" s="7" t="s">
        <v>115</v>
      </c>
      <c r="C67" s="7" t="s">
        <v>116</v>
      </c>
      <c r="D67" s="8" t="s">
        <v>68</v>
      </c>
      <c r="E67" s="9">
        <v>0.531242816091954</v>
      </c>
      <c r="F67" s="9">
        <v>0.4550595238095238</v>
      </c>
    </row>
    <row r="68" spans="1:6" ht="16.5">
      <c r="A68" s="6">
        <v>66</v>
      </c>
      <c r="B68" s="7" t="s">
        <v>117</v>
      </c>
      <c r="C68" s="7" t="s">
        <v>118</v>
      </c>
      <c r="D68" s="8" t="s">
        <v>68</v>
      </c>
      <c r="E68" s="9">
        <v>0.64125</v>
      </c>
      <c r="F68" s="9">
        <v>0.6717261904761905</v>
      </c>
    </row>
    <row r="69" spans="1:6" ht="16.5">
      <c r="A69" s="6">
        <v>67</v>
      </c>
      <c r="B69" s="7" t="s">
        <v>119</v>
      </c>
      <c r="C69" s="7" t="s">
        <v>120</v>
      </c>
      <c r="D69" s="8" t="s">
        <v>68</v>
      </c>
      <c r="E69" s="9">
        <v>0.548764367816092</v>
      </c>
      <c r="F69" s="9">
        <v>0.5017857142857143</v>
      </c>
    </row>
    <row r="70" spans="1:6" ht="16.5">
      <c r="A70" s="6">
        <v>68</v>
      </c>
      <c r="B70" s="7" t="s">
        <v>121</v>
      </c>
      <c r="C70" s="7" t="s">
        <v>122</v>
      </c>
      <c r="D70" s="8" t="s">
        <v>68</v>
      </c>
      <c r="E70" s="9">
        <v>0.8292528735632184</v>
      </c>
      <c r="F70" s="9">
        <v>0.6821428571428572</v>
      </c>
    </row>
    <row r="71" spans="1:6" ht="16.5">
      <c r="A71" s="6">
        <v>69</v>
      </c>
      <c r="B71" s="7" t="s">
        <v>123</v>
      </c>
      <c r="C71" s="7" t="s">
        <v>124</v>
      </c>
      <c r="D71" s="8" t="s">
        <v>68</v>
      </c>
      <c r="E71" s="9">
        <v>0.44354885057471266</v>
      </c>
      <c r="F71" s="9">
        <v>0.42976190476190473</v>
      </c>
    </row>
    <row r="72" spans="1:6" ht="16.5">
      <c r="A72" s="6">
        <v>70</v>
      </c>
      <c r="B72" s="7" t="s">
        <v>125</v>
      </c>
      <c r="C72" s="7" t="s">
        <v>126</v>
      </c>
      <c r="D72" s="8" t="s">
        <v>68</v>
      </c>
      <c r="E72" s="9">
        <v>0.6240158045977011</v>
      </c>
      <c r="F72" s="9">
        <v>0.380952380952381</v>
      </c>
    </row>
    <row r="73" spans="1:6" ht="16.5">
      <c r="A73" s="6">
        <v>71</v>
      </c>
      <c r="B73" s="7" t="s">
        <v>127</v>
      </c>
      <c r="C73" s="7" t="s">
        <v>128</v>
      </c>
      <c r="D73" s="8" t="s">
        <v>68</v>
      </c>
      <c r="E73" s="9">
        <v>0.8103879310344827</v>
      </c>
      <c r="F73" s="9">
        <v>0.6247023809523811</v>
      </c>
    </row>
    <row r="74" spans="1:6" ht="16.5">
      <c r="A74" s="6">
        <v>72</v>
      </c>
      <c r="B74" s="7" t="s">
        <v>129</v>
      </c>
      <c r="C74" s="7" t="s">
        <v>130</v>
      </c>
      <c r="D74" s="8" t="s">
        <v>68</v>
      </c>
      <c r="E74" s="9">
        <v>0.8293103448275863</v>
      </c>
      <c r="F74" s="9">
        <v>0.7904761904761906</v>
      </c>
    </row>
    <row r="75" spans="1:6" ht="16.5">
      <c r="A75" s="6">
        <v>73</v>
      </c>
      <c r="B75" s="7" t="s">
        <v>131</v>
      </c>
      <c r="C75" s="7" t="s">
        <v>132</v>
      </c>
      <c r="D75" s="8" t="s">
        <v>68</v>
      </c>
      <c r="E75" s="9">
        <v>0.6030100574712643</v>
      </c>
      <c r="F75" s="9">
        <v>0.38303571428571426</v>
      </c>
    </row>
    <row r="76" spans="1:6" ht="16.5">
      <c r="A76" s="6">
        <v>74</v>
      </c>
      <c r="B76" s="7" t="s">
        <v>133</v>
      </c>
      <c r="C76" s="7" t="s">
        <v>134</v>
      </c>
      <c r="D76" s="8" t="s">
        <v>68</v>
      </c>
      <c r="E76" s="9">
        <v>0.66808908045977</v>
      </c>
      <c r="F76" s="9">
        <v>0.618452380952381</v>
      </c>
    </row>
    <row r="77" spans="1:6" ht="16.5">
      <c r="A77" s="6">
        <v>75</v>
      </c>
      <c r="B77" s="7" t="s">
        <v>135</v>
      </c>
      <c r="C77" s="7" t="s">
        <v>136</v>
      </c>
      <c r="D77" s="8" t="s">
        <v>68</v>
      </c>
      <c r="E77" s="9">
        <v>0.527492816091954</v>
      </c>
      <c r="F77" s="9">
        <v>0.40654761904761905</v>
      </c>
    </row>
    <row r="78" spans="1:6" ht="16.5">
      <c r="A78" s="6">
        <v>76</v>
      </c>
      <c r="B78" s="7" t="s">
        <v>137</v>
      </c>
      <c r="C78" s="7" t="s">
        <v>138</v>
      </c>
      <c r="D78" s="8" t="s">
        <v>68</v>
      </c>
      <c r="E78" s="9">
        <v>0.7622988505747126</v>
      </c>
      <c r="F78" s="9">
        <v>0.6354166666666667</v>
      </c>
    </row>
    <row r="79" spans="1:6" ht="16.5">
      <c r="A79" s="6">
        <v>77</v>
      </c>
      <c r="B79" s="7" t="s">
        <v>139</v>
      </c>
      <c r="C79" s="7" t="s">
        <v>140</v>
      </c>
      <c r="D79" s="8" t="s">
        <v>68</v>
      </c>
      <c r="E79" s="9">
        <v>0.6600574712643678</v>
      </c>
      <c r="F79" s="9">
        <v>0.5646428571428571</v>
      </c>
    </row>
    <row r="80" spans="1:6" ht="16.5">
      <c r="A80" s="6">
        <v>78</v>
      </c>
      <c r="B80" s="7" t="s">
        <v>141</v>
      </c>
      <c r="C80" s="7" t="s">
        <v>142</v>
      </c>
      <c r="D80" s="8" t="s">
        <v>68</v>
      </c>
      <c r="E80" s="9">
        <v>0.8680244252873563</v>
      </c>
      <c r="F80" s="9">
        <v>0.7946428571428571</v>
      </c>
    </row>
    <row r="81" spans="1:6" ht="16.5">
      <c r="A81" s="6">
        <v>79</v>
      </c>
      <c r="B81" s="7" t="s">
        <v>143</v>
      </c>
      <c r="C81" s="7" t="s">
        <v>144</v>
      </c>
      <c r="D81" s="8" t="s">
        <v>68</v>
      </c>
      <c r="E81" s="9">
        <v>0.5603735632183908</v>
      </c>
      <c r="F81" s="9">
        <v>0.45327380952380947</v>
      </c>
    </row>
    <row r="82" spans="1:6" ht="16.5">
      <c r="A82" s="6">
        <v>80</v>
      </c>
      <c r="B82" s="7" t="s">
        <v>145</v>
      </c>
      <c r="C82" s="7" t="s">
        <v>146</v>
      </c>
      <c r="D82" s="8" t="s">
        <v>68</v>
      </c>
      <c r="E82" s="9">
        <v>0.7882471264367815</v>
      </c>
      <c r="F82" s="9">
        <v>0.7351190476190477</v>
      </c>
    </row>
    <row r="85" spans="3:4" ht="14.25">
      <c r="C85" s="1"/>
      <c r="D85" s="1"/>
    </row>
    <row r="86" ht="14.25">
      <c r="C86" s="9"/>
    </row>
    <row r="87" ht="14.25">
      <c r="C87" s="9"/>
    </row>
    <row r="88" ht="14.25">
      <c r="C88" s="9"/>
    </row>
    <row r="89" ht="14.25">
      <c r="C89" s="9"/>
    </row>
    <row r="90" ht="14.25">
      <c r="C90" s="9"/>
    </row>
    <row r="91" ht="14.25">
      <c r="C91" s="9"/>
    </row>
    <row r="92" ht="14.25">
      <c r="C92" s="9"/>
    </row>
    <row r="93" ht="14.25">
      <c r="C93" s="9"/>
    </row>
    <row r="94" ht="14.25">
      <c r="C94" s="9"/>
    </row>
    <row r="95" ht="14.25">
      <c r="C95" s="9"/>
    </row>
    <row r="96" ht="14.25">
      <c r="C96" s="9"/>
    </row>
    <row r="97" ht="14.25">
      <c r="C97" s="9"/>
    </row>
    <row r="98" ht="14.25">
      <c r="C98" s="9"/>
    </row>
    <row r="99" ht="14.25">
      <c r="C99" s="9"/>
    </row>
    <row r="100" ht="14.25">
      <c r="C100" s="9"/>
    </row>
    <row r="101" ht="14.25">
      <c r="C101" s="9"/>
    </row>
    <row r="102" ht="14.25">
      <c r="C102" s="9"/>
    </row>
    <row r="103" ht="14.25">
      <c r="C103" s="9"/>
    </row>
    <row r="104" ht="14.25">
      <c r="C104" s="9"/>
    </row>
    <row r="105" ht="14.25">
      <c r="C105" s="9"/>
    </row>
    <row r="106" ht="14.25">
      <c r="C106" s="9"/>
    </row>
    <row r="107" ht="14.25">
      <c r="C107" s="9"/>
    </row>
    <row r="108" ht="14.25">
      <c r="C108" s="9"/>
    </row>
    <row r="109" ht="14.25">
      <c r="C109" s="9"/>
    </row>
    <row r="110" ht="14.25">
      <c r="C110" s="9"/>
    </row>
    <row r="111" ht="14.25">
      <c r="C111" s="9"/>
    </row>
    <row r="112" ht="14.25">
      <c r="C112" s="9"/>
    </row>
    <row r="113" ht="14.25">
      <c r="C113" s="9"/>
    </row>
    <row r="114" ht="14.25">
      <c r="C114" s="9"/>
    </row>
    <row r="115" ht="14.25">
      <c r="C115" s="9"/>
    </row>
    <row r="116" ht="14.25">
      <c r="C116" s="9"/>
    </row>
    <row r="117" ht="14.25">
      <c r="C117" s="9"/>
    </row>
    <row r="118" ht="14.25">
      <c r="C118" s="9"/>
    </row>
    <row r="119" ht="14.25">
      <c r="C119" s="9"/>
    </row>
  </sheetData>
  <sheetProtection/>
  <autoFilter ref="A2:AS119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40"/>
  <sheetViews>
    <sheetView zoomScaleSheetLayoutView="100" workbookViewId="0" topLeftCell="A1">
      <selection activeCell="I30" sqref="I30"/>
    </sheetView>
  </sheetViews>
  <sheetFormatPr defaultColWidth="9.00390625" defaultRowHeight="14.25"/>
  <cols>
    <col min="2" max="2" width="16.875" style="1" customWidth="1"/>
    <col min="3" max="3" width="9.00390625" style="1" customWidth="1"/>
    <col min="5" max="5" width="17.25390625" style="2" customWidth="1"/>
    <col min="6" max="6" width="9.00390625" style="1" customWidth="1"/>
  </cols>
  <sheetData>
    <row r="2" spans="2:6" ht="14.25">
      <c r="B2" s="2" t="s">
        <v>8</v>
      </c>
      <c r="C2" s="1" t="s">
        <v>152</v>
      </c>
      <c r="E2" s="2" t="s">
        <v>9</v>
      </c>
      <c r="F2" s="1" t="s">
        <v>152</v>
      </c>
    </row>
    <row r="3" spans="2:6" ht="14.25">
      <c r="B3" s="2">
        <v>0.39220545977011495</v>
      </c>
      <c r="C3" s="1">
        <v>1</v>
      </c>
      <c r="E3" s="2">
        <v>0.34</v>
      </c>
      <c r="F3" s="1">
        <v>2</v>
      </c>
    </row>
    <row r="4" spans="2:6" ht="14.25">
      <c r="B4" s="2">
        <v>0.43385057471264366</v>
      </c>
      <c r="C4" s="1">
        <v>1</v>
      </c>
      <c r="E4" s="2">
        <v>0.36636904761904765</v>
      </c>
      <c r="F4" s="1">
        <v>1</v>
      </c>
    </row>
    <row r="5" spans="2:6" ht="14.25">
      <c r="B5" s="2">
        <v>0.4361063218390805</v>
      </c>
      <c r="C5" s="1">
        <v>3</v>
      </c>
      <c r="E5" s="2">
        <v>0.37641369047619044</v>
      </c>
      <c r="F5" s="1">
        <v>4</v>
      </c>
    </row>
    <row r="6" spans="2:6" ht="14.25">
      <c r="B6" s="2">
        <v>0.4674137931034483</v>
      </c>
      <c r="C6" s="1">
        <v>2</v>
      </c>
      <c r="E6" s="2">
        <v>0.40511904761904766</v>
      </c>
      <c r="F6" s="1">
        <v>4</v>
      </c>
    </row>
    <row r="7" spans="2:6" ht="14.25">
      <c r="B7" s="2">
        <v>0.4773778735632183</v>
      </c>
      <c r="C7" s="1">
        <v>1</v>
      </c>
      <c r="E7" s="2">
        <v>0.4180357142857143</v>
      </c>
      <c r="F7" s="1">
        <v>3</v>
      </c>
    </row>
    <row r="8" spans="2:6" ht="14.25">
      <c r="B8" s="2">
        <v>0.516544540229885</v>
      </c>
      <c r="C8" s="1">
        <v>1</v>
      </c>
      <c r="E8" s="2">
        <v>0.43392857142857144</v>
      </c>
      <c r="F8" s="1">
        <v>2</v>
      </c>
    </row>
    <row r="9" spans="2:6" ht="14.25">
      <c r="B9" s="2">
        <v>0.529044540229885</v>
      </c>
      <c r="C9" s="1">
        <v>4</v>
      </c>
      <c r="E9" s="2">
        <v>0.44226190476190474</v>
      </c>
      <c r="F9" s="1">
        <v>3</v>
      </c>
    </row>
    <row r="10" spans="2:6" ht="14.25">
      <c r="B10" s="2">
        <v>0.548764367816092</v>
      </c>
      <c r="C10" s="1">
        <v>1</v>
      </c>
      <c r="E10" s="2">
        <v>0.452485119047619</v>
      </c>
      <c r="F10" s="1">
        <v>3</v>
      </c>
    </row>
    <row r="11" spans="2:6" ht="14.25">
      <c r="B11" s="2">
        <v>0.5594827586206896</v>
      </c>
      <c r="C11" s="1">
        <v>3</v>
      </c>
      <c r="E11" s="2">
        <v>0.45714285714285713</v>
      </c>
      <c r="F11" s="1">
        <v>3</v>
      </c>
    </row>
    <row r="12" spans="2:6" ht="14.25">
      <c r="B12" s="2">
        <v>0.5695977011494252</v>
      </c>
      <c r="C12" s="1">
        <v>1</v>
      </c>
      <c r="E12" s="2">
        <v>0.4713244047619048</v>
      </c>
      <c r="F12" s="1">
        <v>1</v>
      </c>
    </row>
    <row r="13" spans="2:6" ht="14.25">
      <c r="B13" s="2">
        <v>0.5752227011494253</v>
      </c>
      <c r="C13" s="1">
        <v>1</v>
      </c>
      <c r="E13" s="2">
        <v>0.47619047619047616</v>
      </c>
      <c r="F13" s="1">
        <v>1</v>
      </c>
    </row>
    <row r="14" spans="2:6" ht="14.25">
      <c r="B14" s="2">
        <v>0.5936709770114942</v>
      </c>
      <c r="C14" s="1">
        <v>2</v>
      </c>
      <c r="E14" s="2">
        <v>0.4930654761904762</v>
      </c>
      <c r="F14" s="1">
        <v>2</v>
      </c>
    </row>
    <row r="15" spans="2:6" ht="14.25">
      <c r="B15" s="2">
        <v>0.5992744252873564</v>
      </c>
      <c r="C15" s="1">
        <v>3</v>
      </c>
      <c r="E15" s="2">
        <v>0.5026339285714286</v>
      </c>
      <c r="F15" s="1">
        <v>2</v>
      </c>
    </row>
    <row r="16" spans="2:6" ht="14.25">
      <c r="B16" s="2">
        <v>0.6057902298850575</v>
      </c>
      <c r="C16" s="1">
        <v>3</v>
      </c>
      <c r="E16" s="2">
        <v>0.5118005952380953</v>
      </c>
      <c r="F16" s="1">
        <v>4</v>
      </c>
    </row>
    <row r="17" spans="2:6" ht="14.25">
      <c r="B17" s="2">
        <v>0.6244468390804597</v>
      </c>
      <c r="C17" s="1">
        <v>5</v>
      </c>
      <c r="E17" s="2">
        <v>0.5195982142857143</v>
      </c>
      <c r="F17" s="1">
        <v>2</v>
      </c>
    </row>
    <row r="18" spans="2:6" ht="14.25">
      <c r="B18" s="2">
        <v>0.6375635057471265</v>
      </c>
      <c r="C18" s="1">
        <v>4</v>
      </c>
      <c r="E18" s="2">
        <v>0.5419791666666667</v>
      </c>
      <c r="F18" s="1">
        <v>6</v>
      </c>
    </row>
    <row r="19" spans="2:6" ht="14.25">
      <c r="B19" s="2">
        <v>0.6482183908045978</v>
      </c>
      <c r="C19" s="1">
        <v>4</v>
      </c>
      <c r="E19" s="2">
        <v>0.5514732142857144</v>
      </c>
      <c r="F19" s="1">
        <v>2</v>
      </c>
    </row>
    <row r="20" spans="2:6" ht="14.25">
      <c r="B20" s="2">
        <v>0.6551508620689656</v>
      </c>
      <c r="C20" s="1">
        <v>2</v>
      </c>
      <c r="E20" s="2">
        <v>0.5646428571428571</v>
      </c>
      <c r="F20" s="1">
        <v>1</v>
      </c>
    </row>
    <row r="21" spans="2:6" ht="14.25">
      <c r="B21" s="2">
        <v>0.6707183908045977</v>
      </c>
      <c r="C21" s="1">
        <v>3</v>
      </c>
      <c r="E21" s="2">
        <v>0.565639880952381</v>
      </c>
      <c r="F21" s="1">
        <v>2</v>
      </c>
    </row>
    <row r="22" spans="2:6" ht="14.25">
      <c r="B22" s="2">
        <v>0.6766307471264367</v>
      </c>
      <c r="C22" s="1">
        <v>1</v>
      </c>
      <c r="E22" s="2">
        <v>0.5790476190476191</v>
      </c>
      <c r="F22" s="1">
        <v>2</v>
      </c>
    </row>
    <row r="23" spans="2:6" ht="14.25">
      <c r="B23" s="2">
        <v>0.7029022988505746</v>
      </c>
      <c r="C23" s="1">
        <v>2</v>
      </c>
      <c r="E23" s="2">
        <v>0.5866071428571429</v>
      </c>
      <c r="F23" s="1">
        <v>2</v>
      </c>
    </row>
    <row r="24" spans="2:6" ht="14.25">
      <c r="B24" s="2">
        <v>0.705310775862069</v>
      </c>
      <c r="C24" s="1">
        <v>2</v>
      </c>
      <c r="E24" s="2">
        <v>0.6031696428571428</v>
      </c>
      <c r="F24" s="1">
        <v>2</v>
      </c>
    </row>
    <row r="25" spans="2:6" ht="14.25">
      <c r="B25" s="2">
        <v>0.7184698275862068</v>
      </c>
      <c r="C25" s="1">
        <v>1</v>
      </c>
      <c r="E25" s="2">
        <v>0.6153422619047619</v>
      </c>
      <c r="F25" s="1">
        <v>4</v>
      </c>
    </row>
    <row r="26" spans="2:6" ht="14.25">
      <c r="B26" s="2">
        <v>0.7265864942528736</v>
      </c>
      <c r="C26" s="1">
        <v>3</v>
      </c>
      <c r="E26" s="2">
        <v>0.6316815476190476</v>
      </c>
      <c r="F26" s="1">
        <v>1</v>
      </c>
    </row>
    <row r="27" spans="2:6" ht="14.25">
      <c r="B27" s="2">
        <v>0.744058908045977</v>
      </c>
      <c r="C27" s="1">
        <v>1</v>
      </c>
      <c r="E27" s="2">
        <v>0.6354166666666667</v>
      </c>
      <c r="F27" s="1">
        <v>3</v>
      </c>
    </row>
    <row r="28" spans="2:6" ht="14.25">
      <c r="B28" s="2">
        <v>0.7645330459770114</v>
      </c>
      <c r="C28" s="1">
        <v>4</v>
      </c>
      <c r="E28" s="2">
        <v>0.6517410714285714</v>
      </c>
      <c r="F28" s="1">
        <v>1</v>
      </c>
    </row>
    <row r="29" spans="2:6" ht="14.25">
      <c r="B29" s="2">
        <v>0.7722988505747127</v>
      </c>
      <c r="C29" s="1">
        <v>5</v>
      </c>
      <c r="E29" s="2">
        <v>0.659375</v>
      </c>
      <c r="F29" s="1">
        <v>1</v>
      </c>
    </row>
    <row r="30" spans="2:6" ht="14.25">
      <c r="B30" s="2">
        <v>0.7897330459770114</v>
      </c>
      <c r="C30" s="1">
        <v>3</v>
      </c>
      <c r="E30" s="2">
        <v>0.6656101190476191</v>
      </c>
      <c r="F30" s="1">
        <v>3</v>
      </c>
    </row>
    <row r="31" spans="2:6" ht="14.25">
      <c r="B31" s="2">
        <v>0.7994971264367815</v>
      </c>
      <c r="C31" s="1">
        <v>2</v>
      </c>
      <c r="E31" s="2">
        <v>0.680059523809524</v>
      </c>
      <c r="F31" s="1">
        <v>3</v>
      </c>
    </row>
    <row r="32" spans="2:6" ht="14.25">
      <c r="B32" s="2">
        <v>0.8085979885057472</v>
      </c>
      <c r="C32" s="1">
        <v>2</v>
      </c>
      <c r="E32" s="2">
        <v>0.6863095238095239</v>
      </c>
      <c r="F32" s="1">
        <v>1</v>
      </c>
    </row>
    <row r="33" spans="2:6" ht="14.25">
      <c r="B33" s="2">
        <v>0.8285620689655172</v>
      </c>
      <c r="C33" s="1">
        <v>5</v>
      </c>
      <c r="E33" s="2">
        <v>0.7060863095238096</v>
      </c>
      <c r="F33" s="1">
        <v>1</v>
      </c>
    </row>
    <row r="34" spans="2:6" ht="14.25">
      <c r="B34" s="2">
        <v>0.8409195402298851</v>
      </c>
      <c r="C34" s="1">
        <v>1</v>
      </c>
      <c r="E34" s="2">
        <v>0.7210714285714286</v>
      </c>
      <c r="F34" s="1">
        <v>1</v>
      </c>
    </row>
    <row r="35" spans="2:6" ht="14.25">
      <c r="B35" s="2">
        <v>0.8486278735632184</v>
      </c>
      <c r="C35" s="1">
        <v>2</v>
      </c>
      <c r="E35" s="2">
        <v>0.7351190476190477</v>
      </c>
      <c r="F35" s="1">
        <v>1</v>
      </c>
    </row>
    <row r="36" spans="2:6" ht="14.25">
      <c r="B36" s="2">
        <v>0.8680244252873563</v>
      </c>
      <c r="C36" s="1">
        <v>1</v>
      </c>
      <c r="E36" s="2">
        <v>0.7697767857142858</v>
      </c>
      <c r="F36" s="1">
        <v>1</v>
      </c>
    </row>
    <row r="37" spans="5:6" ht="14.25">
      <c r="E37" s="2">
        <v>0.7779910714285714</v>
      </c>
      <c r="F37" s="1">
        <v>1</v>
      </c>
    </row>
    <row r="38" spans="5:6" ht="14.25">
      <c r="E38" s="2">
        <v>0.7904761904761906</v>
      </c>
      <c r="F38" s="1">
        <v>2</v>
      </c>
    </row>
    <row r="39" spans="5:6" ht="14.25">
      <c r="E39" s="2">
        <v>0.8137946428571429</v>
      </c>
      <c r="F39" s="1">
        <v>1</v>
      </c>
    </row>
    <row r="40" spans="5:6" ht="14.25">
      <c r="E40" s="2">
        <v>0.8202380952380952</v>
      </c>
      <c r="F40" s="1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谢如龙</cp:lastModifiedBy>
  <cp:lastPrinted>2017-06-29T09:27:19Z</cp:lastPrinted>
  <dcterms:created xsi:type="dcterms:W3CDTF">1996-12-17T01:32:42Z</dcterms:created>
  <dcterms:modified xsi:type="dcterms:W3CDTF">2022-01-04T09:18:13Z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B4643D1226BA4551BFB8DCCA71EFCF9F</vt:lpwstr>
  </property>
</Properties>
</file>